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3\13_2024_Прил. к Выписке\"/>
    </mc:Choice>
  </mc:AlternateContent>
  <xr:revisionPtr revIDLastSave="0" documentId="13_ncr:1_{5E33B5B0-C8B4-4C55-9E76-9690B68E56FD}" xr6:coauthVersionLast="47" xr6:coauthVersionMax="47" xr10:uidLastSave="{00000000-0000-0000-0000-000000000000}"/>
  <bookViews>
    <workbookView xWindow="-120" yWindow="-120" windowWidth="29040" windowHeight="15840" xr2:uid="{6CDA73A9-7C41-4996-95BF-0EE2AB84AAA3}"/>
  </bookViews>
  <sheets>
    <sheet name="Прил.2.1_Стом._Баз" sheetId="1" r:id="rId1"/>
  </sheets>
  <definedNames>
    <definedName name="_xlnm._FilterDatabase" localSheetId="0" hidden="1">Прил.2.1_Стом._Баз!$A$10:$J$59</definedName>
    <definedName name="XLRPARAMS_ISP_FIO" localSheetId="0" hidden="1">#REF!</definedName>
    <definedName name="XLRPARAMS_ISP_FIO" hidden="1">#REF!</definedName>
    <definedName name="XLRPARAMS_MP_NAME" localSheetId="0" hidden="1">#REF!</definedName>
    <definedName name="XLRPARAMS_MP_NAME" hidden="1">#REF!</definedName>
    <definedName name="XLRPARAMS_STR_PERIOD" localSheetId="0" hidden="1">#REF!</definedName>
    <definedName name="XLRPARAMS_STR_PERIOD" hidden="1">#REF!</definedName>
    <definedName name="_xlnm.Print_Titles" localSheetId="0">Прил.2.1_Стом._Баз!$9:$10</definedName>
    <definedName name="_xlnm.Print_Area" localSheetId="0">Прил.2.1_Стом._Баз!$A$1:$Q$75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9" i="1" l="1"/>
  <c r="J62" i="1"/>
  <c r="I59" i="1"/>
  <c r="I62" i="1"/>
  <c r="F59" i="1"/>
  <c r="F62" i="1"/>
  <c r="E59" i="1"/>
  <c r="E62" i="1"/>
  <c r="Q59" i="1"/>
  <c r="P59" i="1"/>
  <c r="O59" i="1"/>
  <c r="N59" i="1"/>
  <c r="M59" i="1"/>
  <c r="R59" i="1"/>
  <c r="L59" i="1"/>
  <c r="H59" i="1"/>
  <c r="H62" i="1"/>
  <c r="G59" i="1"/>
  <c r="G62" i="1"/>
  <c r="K58" i="1"/>
  <c r="D58" i="1"/>
  <c r="R58" i="1"/>
  <c r="K57" i="1"/>
  <c r="D57" i="1"/>
  <c r="R57" i="1"/>
  <c r="K56" i="1"/>
  <c r="D56" i="1"/>
  <c r="R56" i="1"/>
  <c r="D55" i="1"/>
  <c r="R54" i="1"/>
  <c r="D54" i="1"/>
  <c r="D53" i="1"/>
  <c r="K52" i="1"/>
  <c r="R52" i="1"/>
  <c r="D52" i="1"/>
  <c r="R51" i="1"/>
  <c r="D51" i="1"/>
  <c r="R50" i="1"/>
  <c r="D50" i="1"/>
  <c r="R49" i="1"/>
  <c r="K49" i="1"/>
  <c r="D49" i="1"/>
  <c r="K48" i="1"/>
  <c r="R48" i="1"/>
  <c r="D48" i="1"/>
  <c r="D47" i="1"/>
  <c r="D46" i="1"/>
  <c r="D45" i="1"/>
  <c r="K44" i="1"/>
  <c r="R44" i="1"/>
  <c r="D44" i="1"/>
  <c r="R43" i="1"/>
  <c r="D43" i="1"/>
  <c r="D42" i="1"/>
  <c r="D41" i="1"/>
  <c r="R40" i="1"/>
  <c r="D40" i="1"/>
  <c r="D39" i="1"/>
  <c r="D38" i="1"/>
  <c r="R37" i="1"/>
  <c r="D37" i="1"/>
  <c r="D36" i="1"/>
  <c r="K35" i="1"/>
  <c r="R35" i="1"/>
  <c r="D35" i="1"/>
  <c r="R34" i="1"/>
  <c r="D34" i="1"/>
  <c r="R33" i="1"/>
  <c r="D33" i="1"/>
  <c r="R32" i="1"/>
  <c r="K32" i="1"/>
  <c r="D32" i="1"/>
  <c r="K31" i="1"/>
  <c r="R31" i="1"/>
  <c r="D31" i="1"/>
  <c r="K30" i="1"/>
  <c r="R30" i="1"/>
  <c r="D30" i="1"/>
  <c r="R29" i="1"/>
  <c r="K29" i="1"/>
  <c r="D29" i="1"/>
  <c r="R28" i="1"/>
  <c r="K28" i="1"/>
  <c r="D28" i="1"/>
  <c r="K27" i="1"/>
  <c r="R27" i="1"/>
  <c r="D27" i="1"/>
  <c r="K26" i="1"/>
  <c r="R26" i="1"/>
  <c r="D26" i="1"/>
  <c r="K25" i="1"/>
  <c r="R25" i="1"/>
  <c r="D25" i="1"/>
  <c r="K24" i="1"/>
  <c r="R24" i="1"/>
  <c r="D24" i="1"/>
  <c r="K23" i="1"/>
  <c r="R23" i="1"/>
  <c r="D23" i="1"/>
  <c r="K22" i="1"/>
  <c r="R22" i="1"/>
  <c r="D22" i="1"/>
  <c r="K21" i="1"/>
  <c r="R21" i="1"/>
  <c r="D21" i="1"/>
  <c r="R20" i="1"/>
  <c r="K20" i="1"/>
  <c r="D20" i="1"/>
  <c r="K19" i="1"/>
  <c r="R19" i="1"/>
  <c r="D19" i="1"/>
  <c r="K18" i="1"/>
  <c r="R18" i="1"/>
  <c r="D18" i="1"/>
  <c r="R17" i="1"/>
  <c r="K17" i="1"/>
  <c r="D17" i="1"/>
  <c r="R16" i="1"/>
  <c r="K16" i="1"/>
  <c r="D16" i="1"/>
  <c r="K15" i="1"/>
  <c r="R15" i="1"/>
  <c r="D15" i="1"/>
  <c r="K14" i="1"/>
  <c r="R14" i="1"/>
  <c r="D14" i="1"/>
  <c r="D13" i="1"/>
  <c r="R12" i="1"/>
  <c r="K12" i="1"/>
  <c r="D12" i="1"/>
  <c r="R11" i="1"/>
  <c r="K11" i="1"/>
  <c r="K59" i="1"/>
  <c r="D11" i="1"/>
  <c r="R46" i="1"/>
  <c r="R38" i="1"/>
  <c r="R41" i="1"/>
  <c r="D59" i="1"/>
  <c r="D62" i="1"/>
  <c r="R13" i="1"/>
  <c r="R55" i="1"/>
  <c r="R47" i="1"/>
  <c r="R39" i="1"/>
  <c r="R53" i="1"/>
  <c r="R45" i="1"/>
  <c r="R36" i="1"/>
  <c r="R42" i="1"/>
</calcChain>
</file>

<file path=xl/sharedStrings.xml><?xml version="1.0" encoding="utf-8"?>
<sst xmlns="http://schemas.openxmlformats.org/spreadsheetml/2006/main" count="127" uniqueCount="112">
  <si>
    <t xml:space="preserve">Объёмы оказания амбулаторной стоматологической медицинской помощи и объемы финансовых средств в разрезе медицинских организаций в системе обязательного медицинского страхования в рамках территориальной Программы ОМС  на 2025 год
</t>
  </si>
  <si>
    <t xml:space="preserve">Базовая Программа ОМС </t>
  </si>
  <si>
    <t>№ п/п</t>
  </si>
  <si>
    <t>mcod</t>
  </si>
  <si>
    <t xml:space="preserve">Наименование медицинских организаций                                                                                                                  </t>
  </si>
  <si>
    <t>ИТОГО:</t>
  </si>
  <si>
    <t>в т.ч. Дети</t>
  </si>
  <si>
    <t>ОФС, тыс. руб., всего</t>
  </si>
  <si>
    <t>Обращения по поводу заболевания</t>
  </si>
  <si>
    <t>Посещения с профилактическими и иными целями</t>
  </si>
  <si>
    <t>Посещения в неотложной форме</t>
  </si>
  <si>
    <t>дети в %</t>
  </si>
  <si>
    <t>% от 2024г. (комис.11)</t>
  </si>
  <si>
    <t>% от 2024г. (нач.года)</t>
  </si>
  <si>
    <t>ОМП</t>
  </si>
  <si>
    <t>ОФС, тыс.руб.</t>
  </si>
  <si>
    <t>ГБУЗ "Областная СП КО"</t>
  </si>
  <si>
    <t>ГБУЗ КО "Городская детская СП"</t>
  </si>
  <si>
    <t>ГБУЗ КО "Городская СП"</t>
  </si>
  <si>
    <t>ГБУЗ КО "Советская СП"</t>
  </si>
  <si>
    <t>ГБУЗ КО "Черняховская СП"</t>
  </si>
  <si>
    <t>ГБУЗ КО "Багратионовская ЦРБ"</t>
  </si>
  <si>
    <t>ГБУЗ КО "Балтийская ЦРБ"</t>
  </si>
  <si>
    <t>ГБУЗ КО "Гвардейская ЦРБ"</t>
  </si>
  <si>
    <t>ГБУЗ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</si>
  <si>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</si>
  <si>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</si>
  <si>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</si>
  <si>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</si>
  <si>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</si>
  <si>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"Неманская ЦРБ"</t>
  </si>
  <si>
    <t>ГБУЗ КО "Нестеровская ЦРБ"</t>
  </si>
  <si>
    <t>ГБУЗ КО "Озерская ЦРБ"</t>
  </si>
  <si>
    <t>ГБУЗ КО "Межрайонная больница №1"</t>
  </si>
  <si>
    <t>ГБУЗ КО "Полесская ЦРБ"</t>
  </si>
  <si>
    <t>ГБУЗ КО "Правдинская ЦРБ"</t>
  </si>
  <si>
    <t>ГБУЗ КО "Светловская ЦРБ"</t>
  </si>
  <si>
    <t>ГБУЗ КО "Славская ЦРБ"</t>
  </si>
  <si>
    <t>ГБУЗ КО "Городская больница № 2"</t>
  </si>
  <si>
    <t>ГБУЗ КО "Городская больница № 3"</t>
  </si>
  <si>
    <t>ГБУЗ КО "Городская ДП"</t>
  </si>
  <si>
    <t>ГБУЗ КО "Городская больница № 4"</t>
  </si>
  <si>
    <t>ГБУЗ КО "Городская поликлиника № 3"</t>
  </si>
  <si>
    <t>ГБУЗ КО "Родильный дом № 4"</t>
  </si>
  <si>
    <t>ФГБУ "1409 ВМКГ" МО РФ"</t>
  </si>
  <si>
    <t>ФКУЗ "МСЧ МВД РФ по КО"</t>
  </si>
  <si>
    <t>ЗАО "Центродент"</t>
  </si>
  <si>
    <t>ООО "АЛЕКСАНДР ДЕНТ"</t>
  </si>
  <si>
    <t>ООО "Амати"</t>
  </si>
  <si>
    <t>ООО "Апполония"</t>
  </si>
  <si>
    <t>ООО "Асдент"</t>
  </si>
  <si>
    <t>ООО "Гранд дент стоматология"</t>
  </si>
  <si>
    <t>ООО "Зуб здоров"</t>
  </si>
  <si>
    <t>ООО "Лофтдент"</t>
  </si>
  <si>
    <t>ООО "Парацельс-Балтик"</t>
  </si>
  <si>
    <t>ООО "Стомик"</t>
  </si>
  <si>
    <t>ООО "Триадент"</t>
  </si>
  <si>
    <t>ООО "Центр пародонтологии"</t>
  </si>
  <si>
    <t>ООО "Эстетика"</t>
  </si>
  <si>
    <t>ЧУЗ «Больница «РЖД-Медицина» г.Калининград</t>
  </si>
  <si>
    <t>ООО "ЭСТЕТИКА ПЛЮС"</t>
  </si>
  <si>
    <t>ООО "Городская амбулатория"</t>
  </si>
  <si>
    <t>Межтерриториальные расчеты</t>
  </si>
  <si>
    <t>ТП</t>
  </si>
  <si>
    <t>отклонение</t>
  </si>
  <si>
    <t>ОМП-</t>
  </si>
  <si>
    <t>Объем  медицинской помощи</t>
  </si>
  <si>
    <t>ФКУЗ -</t>
  </si>
  <si>
    <t>Федеральное казначейское  учреждение здравоохранения</t>
  </si>
  <si>
    <t>ОФС-</t>
  </si>
  <si>
    <t>Объем финансовых средств</t>
  </si>
  <si>
    <t>МРБ-</t>
  </si>
  <si>
    <t>Межрайонная больница</t>
  </si>
  <si>
    <t>ГБУЗ -</t>
  </si>
  <si>
    <t>Государственное бюджетное учреждение здравоохранения</t>
  </si>
  <si>
    <t>ДП-</t>
  </si>
  <si>
    <t>Детская поликлиника</t>
  </si>
  <si>
    <t xml:space="preserve">ГАУЗ - </t>
  </si>
  <si>
    <t>Государственное автономное учреждение здравоохранения</t>
  </si>
  <si>
    <t>СП-</t>
  </si>
  <si>
    <t>Стоматологическая поликлиника</t>
  </si>
  <si>
    <t xml:space="preserve">КО - </t>
  </si>
  <si>
    <t>Калининградская область</t>
  </si>
  <si>
    <t>МСЧ-</t>
  </si>
  <si>
    <t>Медицинская санитарная часть</t>
  </si>
  <si>
    <t>ЦРБ-</t>
  </si>
  <si>
    <t>Центральная районная больница</t>
  </si>
  <si>
    <t>МВД-</t>
  </si>
  <si>
    <t>Министерство внутренних дел</t>
  </si>
  <si>
    <t>ЦГБ-</t>
  </si>
  <si>
    <t>Центральная городская больница</t>
  </si>
  <si>
    <t>ВМКГ-</t>
  </si>
  <si>
    <t>Военно-морской клинический госпиталь</t>
  </si>
  <si>
    <t xml:space="preserve">ООО - </t>
  </si>
  <si>
    <t>Общество с ограниченной ответственностью</t>
  </si>
  <si>
    <t>МО-</t>
  </si>
  <si>
    <t>Министерство обороны</t>
  </si>
  <si>
    <t>ЗАО -</t>
  </si>
  <si>
    <t>Закрытое акционерное общество</t>
  </si>
  <si>
    <t>РФ-</t>
  </si>
  <si>
    <t>Российская федерация</t>
  </si>
  <si>
    <t>ГБ-</t>
  </si>
  <si>
    <t>Городская больница</t>
  </si>
  <si>
    <t xml:space="preserve">ЧУЗ - </t>
  </si>
  <si>
    <t>Частное учреждение здравоохранения</t>
  </si>
  <si>
    <t>ФГБУ -</t>
  </si>
  <si>
    <t xml:space="preserve">Федеральное государственное бюджетное учреждение </t>
  </si>
  <si>
    <t>РЖД-</t>
  </si>
  <si>
    <t>Российские железные дороги</t>
  </si>
  <si>
    <t>к Выписке из Протокола заседания № 13</t>
  </si>
  <si>
    <t>Комиссии от 27.12.2024 года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</si>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</sst>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%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5" fillId="0" borderId="0"/>
  </cellStyleXfs>
  <cellXfs count="9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center" vertical="top"/>
    </xf>
    <xf numFmtId="0" fontId="5" fillId="0" borderId="0" xfId="0" applyFont="1"/>
    <xf numFmtId="164" fontId="5" fillId="0" borderId="0" xfId="0" applyNumberFormat="1" applyFont="1" applyAlignment="1">
      <alignment horizontal="right" vertical="center"/>
    </xf>
    <xf numFmtId="0" fontId="4" fillId="0" borderId="0" xfId="0" applyFont="1"/>
    <xf numFmtId="3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top"/>
    </xf>
    <xf numFmtId="3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3" fontId="7" fillId="0" borderId="8" xfId="0" applyNumberFormat="1" applyFont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3" fontId="9" fillId="0" borderId="10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left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4" fontId="11" fillId="0" borderId="7" xfId="0" applyNumberFormat="1" applyFont="1" applyBorder="1" applyAlignment="1">
      <alignment horizontal="right" vertical="center"/>
    </xf>
    <xf numFmtId="3" fontId="10" fillId="0" borderId="8" xfId="0" applyNumberFormat="1" applyFont="1" applyBorder="1" applyAlignment="1">
      <alignment horizontal="center" vertical="center"/>
    </xf>
    <xf numFmtId="4" fontId="10" fillId="0" borderId="8" xfId="0" applyNumberFormat="1" applyFont="1" applyBorder="1" applyAlignment="1">
      <alignment horizontal="center" vertical="center"/>
    </xf>
    <xf numFmtId="4" fontId="10" fillId="0" borderId="10" xfId="0" applyNumberFormat="1" applyFont="1" applyBorder="1" applyAlignment="1">
      <alignment horizontal="center" vertical="center"/>
    </xf>
    <xf numFmtId="4" fontId="11" fillId="0" borderId="7" xfId="0" applyNumberFormat="1" applyFont="1" applyBorder="1" applyAlignment="1">
      <alignment horizontal="center" vertical="center"/>
    </xf>
    <xf numFmtId="3" fontId="12" fillId="0" borderId="8" xfId="0" applyNumberFormat="1" applyFont="1" applyBorder="1" applyAlignment="1">
      <alignment horizontal="center" vertical="center"/>
    </xf>
    <xf numFmtId="4" fontId="12" fillId="0" borderId="8" xfId="0" applyNumberFormat="1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3" fontId="11" fillId="0" borderId="0" xfId="0" applyNumberFormat="1" applyFont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1" fillId="0" borderId="0" xfId="0" applyFont="1"/>
    <xf numFmtId="0" fontId="10" fillId="2" borderId="9" xfId="0" applyFont="1" applyFill="1" applyBorder="1" applyAlignment="1">
      <alignment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left" vertical="top" wrapText="1"/>
    </xf>
    <xf numFmtId="4" fontId="11" fillId="0" borderId="14" xfId="0" applyNumberFormat="1" applyFont="1" applyBorder="1" applyAlignment="1">
      <alignment horizontal="right" vertical="center"/>
    </xf>
    <xf numFmtId="3" fontId="11" fillId="0" borderId="12" xfId="0" applyNumberFormat="1" applyFont="1" applyBorder="1" applyAlignment="1">
      <alignment horizontal="center" vertical="center"/>
    </xf>
    <xf numFmtId="4" fontId="11" fillId="0" borderId="12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4" fontId="11" fillId="0" borderId="14" xfId="0" applyNumberFormat="1" applyFont="1" applyBorder="1" applyAlignment="1">
      <alignment horizontal="center" vertical="center"/>
    </xf>
    <xf numFmtId="0" fontId="6" fillId="0" borderId="0" xfId="0" applyFont="1"/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left" vertical="top" wrapText="1"/>
    </xf>
    <xf numFmtId="4" fontId="11" fillId="0" borderId="0" xfId="0" applyNumberFormat="1" applyFont="1" applyAlignment="1">
      <alignment horizontal="right" vertical="center"/>
    </xf>
    <xf numFmtId="3" fontId="11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4" fontId="14" fillId="0" borderId="0" xfId="0" applyNumberFormat="1" applyFont="1" applyAlignment="1">
      <alignment horizontal="right" vertical="center"/>
    </xf>
    <xf numFmtId="3" fontId="14" fillId="0" borderId="0" xfId="0" applyNumberFormat="1" applyFont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right" vertical="center"/>
    </xf>
    <xf numFmtId="3" fontId="14" fillId="0" borderId="0" xfId="0" applyNumberFormat="1" applyFont="1" applyAlignment="1">
      <alignment horizontal="center" vertical="top"/>
    </xf>
    <xf numFmtId="0" fontId="14" fillId="0" borderId="0" xfId="0" applyFont="1"/>
    <xf numFmtId="0" fontId="13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4" fontId="13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16" fillId="0" borderId="0" xfId="2" applyFont="1" applyAlignment="1">
      <alignment vertical="top"/>
    </xf>
    <xf numFmtId="0" fontId="5" fillId="0" borderId="0" xfId="0" applyFont="1" applyAlignment="1">
      <alignment horizontal="center" vertical="center"/>
    </xf>
    <xf numFmtId="0" fontId="17" fillId="0" borderId="0" xfId="2" applyFont="1" applyAlignment="1">
      <alignment horizontal="right" vertical="top"/>
    </xf>
    <xf numFmtId="164" fontId="5" fillId="0" borderId="0" xfId="0" applyNumberFormat="1" applyFont="1"/>
    <xf numFmtId="0" fontId="6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top" wrapText="1"/>
    </xf>
    <xf numFmtId="3" fontId="7" fillId="0" borderId="10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top" wrapText="1"/>
    </xf>
    <xf numFmtId="3" fontId="9" fillId="0" borderId="10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4" xfId="2" xr:uid="{EC08A5BB-8361-4B81-8DE1-FD3F7DDCAD0E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E1555-8115-4417-80EC-B2DCBE64F1FA}">
  <sheetPr>
    <pageSetUpPr fitToPage="1"/>
  </sheetPr>
  <dimension ref="A1:V77"/>
  <sheetViews>
    <sheetView tabSelected="1" zoomScaleNormal="100" workbookViewId="0">
      <pane xSplit="3" ySplit="10" topLeftCell="F11" activePane="bottomRight" state="frozen"/>
      <selection pane="topRight" activeCell="D1" sqref="D1"/>
      <selection pane="bottomLeft" activeCell="A7" sqref="A7"/>
      <selection pane="bottomRight" activeCell="A57" sqref="A57:XFD57"/>
    </sheetView>
  </sheetViews>
  <sheetFormatPr defaultColWidth="9.140625" defaultRowHeight="15" outlineLevelRow="1" outlineLevelCol="1" x14ac:dyDescent="0.25"/>
  <cols>
    <col min="1" max="1" width="7.5703125" style="67" customWidth="1"/>
    <col min="2" max="2" width="9.42578125" style="67" customWidth="1"/>
    <col min="3" max="3" width="36.140625" style="6" customWidth="1"/>
    <col min="4" max="4" width="13.5703125" style="70" customWidth="1"/>
    <col min="5" max="5" width="11.28515625" style="6" customWidth="1"/>
    <col min="6" max="6" width="13.42578125" style="6" customWidth="1"/>
    <col min="7" max="7" width="10.7109375" style="6" customWidth="1"/>
    <col min="8" max="8" width="15.42578125" style="6" customWidth="1"/>
    <col min="9" max="9" width="10.5703125" style="6" customWidth="1"/>
    <col min="10" max="10" width="13.28515625" style="6" customWidth="1"/>
    <col min="11" max="11" width="13.28515625" style="45" customWidth="1"/>
    <col min="12" max="12" width="9.140625" style="5" customWidth="1"/>
    <col min="13" max="13" width="14" style="6" customWidth="1"/>
    <col min="14" max="14" width="9.140625" style="6"/>
    <col min="15" max="15" width="10.5703125" style="6" customWidth="1"/>
    <col min="16" max="16" width="9.140625" style="6"/>
    <col min="17" max="17" width="10.85546875" style="6" customWidth="1"/>
    <col min="18" max="18" width="0" style="8" hidden="1" customWidth="1" outlineLevel="1"/>
    <col min="19" max="19" width="5.42578125" style="6" hidden="1" customWidth="1" outlineLevel="1"/>
    <col min="20" max="20" width="13" style="6" hidden="1" customWidth="1" outlineLevel="1"/>
    <col min="21" max="21" width="13.7109375" style="6" hidden="1" customWidth="1" outlineLevel="1"/>
    <col min="22" max="22" width="9.140625" collapsed="1"/>
    <col min="23" max="16384" width="9.140625" style="6"/>
  </cols>
  <sheetData>
    <row r="1" spans="1:21" ht="15.75" x14ac:dyDescent="0.25">
      <c r="A1" s="1"/>
      <c r="B1" s="1"/>
      <c r="C1" s="2"/>
      <c r="D1" s="3"/>
      <c r="E1" s="2"/>
      <c r="F1" s="2"/>
      <c r="G1" s="2"/>
      <c r="H1" s="2"/>
      <c r="I1" s="2"/>
      <c r="J1" s="2"/>
      <c r="K1" s="4"/>
      <c r="Q1" s="7" t="s">
        <v>111</v>
      </c>
    </row>
    <row r="2" spans="1:21" ht="15.75" x14ac:dyDescent="0.25">
      <c r="A2" s="1"/>
      <c r="B2" s="1"/>
      <c r="C2" s="2"/>
      <c r="D2" s="3"/>
      <c r="E2" s="2"/>
      <c r="F2" s="2"/>
      <c r="G2" s="2"/>
      <c r="H2" s="2"/>
      <c r="I2" s="2"/>
      <c r="J2" s="2"/>
      <c r="K2" s="4"/>
      <c r="Q2" s="7" t="s">
        <v>109</v>
      </c>
    </row>
    <row r="3" spans="1:21" ht="15.75" x14ac:dyDescent="0.25">
      <c r="A3" s="1"/>
      <c r="B3" s="1"/>
      <c r="C3" s="2"/>
      <c r="D3" s="3"/>
      <c r="E3" s="2"/>
      <c r="F3" s="2"/>
      <c r="G3" s="2"/>
      <c r="H3" s="2"/>
      <c r="I3" s="2"/>
      <c r="J3" s="2"/>
      <c r="K3" s="4"/>
      <c r="Q3" s="7" t="s">
        <v>110</v>
      </c>
    </row>
    <row r="4" spans="1:21" ht="15.75" x14ac:dyDescent="0.25">
      <c r="A4" s="1"/>
      <c r="B4" s="1"/>
      <c r="C4" s="2"/>
      <c r="D4" s="3"/>
      <c r="E4" s="2"/>
      <c r="F4" s="2"/>
      <c r="G4" s="2"/>
      <c r="H4" s="2"/>
      <c r="I4" s="2"/>
      <c r="J4" s="2"/>
      <c r="K4" s="4"/>
    </row>
    <row r="5" spans="1:21" ht="36.75" customHeight="1" x14ac:dyDescent="0.25">
      <c r="A5" s="72" t="s">
        <v>0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</row>
    <row r="6" spans="1:21" s="9" customFormat="1" ht="14.45" customHeight="1" x14ac:dyDescent="0.25">
      <c r="B6" s="10"/>
      <c r="C6" s="10" t="s">
        <v>1</v>
      </c>
      <c r="D6" s="10"/>
      <c r="E6" s="10"/>
      <c r="F6" s="10"/>
      <c r="G6" s="10"/>
      <c r="H6" s="10"/>
      <c r="I6" s="10"/>
      <c r="J6" s="10"/>
      <c r="K6" s="11"/>
      <c r="L6" s="12"/>
      <c r="R6" s="13"/>
    </row>
    <row r="7" spans="1:21" s="9" customFormat="1" ht="14.45" customHeight="1" thickBot="1" x14ac:dyDescent="0.3">
      <c r="A7" s="73"/>
      <c r="B7" s="73"/>
      <c r="C7" s="73"/>
      <c r="D7" s="73"/>
      <c r="E7" s="73"/>
      <c r="F7" s="73"/>
      <c r="G7" s="73"/>
      <c r="H7" s="73"/>
      <c r="I7" s="73"/>
      <c r="J7" s="73"/>
      <c r="K7" s="14"/>
      <c r="L7" s="12"/>
      <c r="R7" s="13"/>
    </row>
    <row r="8" spans="1:21" s="9" customFormat="1" ht="14.45" customHeight="1" x14ac:dyDescent="0.25">
      <c r="A8" s="74" t="s">
        <v>2</v>
      </c>
      <c r="B8" s="76" t="s">
        <v>3</v>
      </c>
      <c r="C8" s="78" t="s">
        <v>4</v>
      </c>
      <c r="D8" s="80" t="s">
        <v>5</v>
      </c>
      <c r="E8" s="81"/>
      <c r="F8" s="81"/>
      <c r="G8" s="81"/>
      <c r="H8" s="81"/>
      <c r="I8" s="81"/>
      <c r="J8" s="82"/>
      <c r="K8" s="83" t="s">
        <v>6</v>
      </c>
      <c r="L8" s="84"/>
      <c r="M8" s="84"/>
      <c r="N8" s="84"/>
      <c r="O8" s="84"/>
      <c r="P8" s="84"/>
      <c r="Q8" s="85"/>
      <c r="R8" s="13"/>
    </row>
    <row r="9" spans="1:21" s="9" customFormat="1" ht="49.5" customHeight="1" x14ac:dyDescent="0.25">
      <c r="A9" s="75"/>
      <c r="B9" s="77"/>
      <c r="C9" s="79"/>
      <c r="D9" s="86" t="s">
        <v>7</v>
      </c>
      <c r="E9" s="87" t="s">
        <v>8</v>
      </c>
      <c r="F9" s="87"/>
      <c r="G9" s="88" t="s">
        <v>9</v>
      </c>
      <c r="H9" s="88"/>
      <c r="I9" s="87" t="s">
        <v>10</v>
      </c>
      <c r="J9" s="89"/>
      <c r="K9" s="90" t="s">
        <v>7</v>
      </c>
      <c r="L9" s="91" t="s">
        <v>8</v>
      </c>
      <c r="M9" s="91"/>
      <c r="N9" s="92" t="s">
        <v>9</v>
      </c>
      <c r="O9" s="92"/>
      <c r="P9" s="91" t="s">
        <v>10</v>
      </c>
      <c r="Q9" s="93"/>
      <c r="R9" s="19" t="s">
        <v>11</v>
      </c>
      <c r="T9" s="20" t="s">
        <v>12</v>
      </c>
      <c r="U9" s="20" t="s">
        <v>13</v>
      </c>
    </row>
    <row r="10" spans="1:21" s="9" customFormat="1" ht="34.5" customHeight="1" x14ac:dyDescent="0.25">
      <c r="A10" s="75"/>
      <c r="B10" s="77"/>
      <c r="C10" s="79"/>
      <c r="D10" s="86"/>
      <c r="E10" s="15" t="s">
        <v>14</v>
      </c>
      <c r="F10" s="15" t="s">
        <v>15</v>
      </c>
      <c r="G10" s="15" t="s">
        <v>14</v>
      </c>
      <c r="H10" s="15" t="s">
        <v>15</v>
      </c>
      <c r="I10" s="15" t="s">
        <v>14</v>
      </c>
      <c r="J10" s="16" t="s">
        <v>15</v>
      </c>
      <c r="K10" s="90"/>
      <c r="L10" s="17" t="s">
        <v>14</v>
      </c>
      <c r="M10" s="17" t="s">
        <v>15</v>
      </c>
      <c r="N10" s="17" t="s">
        <v>14</v>
      </c>
      <c r="O10" s="17" t="s">
        <v>15</v>
      </c>
      <c r="P10" s="17" t="s">
        <v>14</v>
      </c>
      <c r="Q10" s="18" t="s">
        <v>15</v>
      </c>
      <c r="R10" s="13"/>
    </row>
    <row r="11" spans="1:21" s="33" customFormat="1" ht="15" customHeight="1" x14ac:dyDescent="0.25">
      <c r="A11" s="21">
        <v>1</v>
      </c>
      <c r="B11" s="22">
        <v>391000</v>
      </c>
      <c r="C11" s="23" t="s">
        <v>16</v>
      </c>
      <c r="D11" s="24">
        <f t="shared" ref="D11:D58" si="0">F11+H11+J11</f>
        <v>124618.594</v>
      </c>
      <c r="E11" s="25">
        <v>33345</v>
      </c>
      <c r="F11" s="26">
        <v>73465.703999999998</v>
      </c>
      <c r="G11" s="25">
        <v>91907</v>
      </c>
      <c r="H11" s="26">
        <v>48300.45</v>
      </c>
      <c r="I11" s="25">
        <v>2900</v>
      </c>
      <c r="J11" s="27">
        <v>2852.44</v>
      </c>
      <c r="K11" s="28">
        <f>M11+O11+Q11</f>
        <v>11740.190227837404</v>
      </c>
      <c r="L11" s="29">
        <v>3141</v>
      </c>
      <c r="M11" s="30">
        <v>6921.1288000000004</v>
      </c>
      <c r="N11" s="29">
        <v>8658</v>
      </c>
      <c r="O11" s="30">
        <v>4550.3359700000001</v>
      </c>
      <c r="P11" s="29">
        <v>273</v>
      </c>
      <c r="Q11" s="31">
        <v>268.72545783740316</v>
      </c>
      <c r="R11" s="32">
        <f t="shared" ref="R11:R58" si="1">K11/D11</f>
        <v>9.4208976774664971E-2</v>
      </c>
      <c r="T11" s="32">
        <v>1.0331127501048438</v>
      </c>
      <c r="U11" s="32">
        <v>0.99999811424965324</v>
      </c>
    </row>
    <row r="12" spans="1:21" s="33" customFormat="1" ht="15" customHeight="1" x14ac:dyDescent="0.25">
      <c r="A12" s="21">
        <v>2</v>
      </c>
      <c r="B12" s="22">
        <v>390910</v>
      </c>
      <c r="C12" s="23" t="s">
        <v>17</v>
      </c>
      <c r="D12" s="24">
        <f t="shared" si="0"/>
        <v>158374.43799999999</v>
      </c>
      <c r="E12" s="25">
        <v>43143</v>
      </c>
      <c r="F12" s="26">
        <v>95052.657999999996</v>
      </c>
      <c r="G12" s="25">
        <v>115444</v>
      </c>
      <c r="H12" s="26">
        <v>60669.993999999999</v>
      </c>
      <c r="I12" s="25">
        <v>2696</v>
      </c>
      <c r="J12" s="27">
        <v>2651.7860000000001</v>
      </c>
      <c r="K12" s="28">
        <f>M12+O12+Q12</f>
        <v>145106.78090339707</v>
      </c>
      <c r="L12" s="29">
        <v>39529</v>
      </c>
      <c r="M12" s="30">
        <v>87089.718470000007</v>
      </c>
      <c r="N12" s="29">
        <v>105773</v>
      </c>
      <c r="O12" s="30">
        <v>55587.427100000001</v>
      </c>
      <c r="P12" s="29">
        <v>2470</v>
      </c>
      <c r="Q12" s="31">
        <v>2429.6353333970619</v>
      </c>
      <c r="R12" s="32">
        <f t="shared" si="1"/>
        <v>0.91622601939965254</v>
      </c>
      <c r="T12" s="32">
        <v>0.98551388697135167</v>
      </c>
      <c r="U12" s="32">
        <v>1.0214108268487192</v>
      </c>
    </row>
    <row r="13" spans="1:21" s="33" customFormat="1" ht="15.75" customHeight="1" x14ac:dyDescent="0.25">
      <c r="A13" s="21">
        <v>3</v>
      </c>
      <c r="B13" s="22">
        <v>391020</v>
      </c>
      <c r="C13" s="23" t="s">
        <v>18</v>
      </c>
      <c r="D13" s="24">
        <f t="shared" si="0"/>
        <v>105059.13899999998</v>
      </c>
      <c r="E13" s="25">
        <v>28017</v>
      </c>
      <c r="F13" s="26">
        <v>61727.053999999996</v>
      </c>
      <c r="G13" s="25">
        <v>78504</v>
      </c>
      <c r="H13" s="26">
        <v>41256.688999999998</v>
      </c>
      <c r="I13" s="25">
        <v>2110</v>
      </c>
      <c r="J13" s="27">
        <v>2075.3960000000002</v>
      </c>
      <c r="K13" s="28"/>
      <c r="L13" s="29"/>
      <c r="M13" s="30"/>
      <c r="N13" s="29"/>
      <c r="O13" s="30"/>
      <c r="P13" s="29"/>
      <c r="Q13" s="31"/>
      <c r="R13" s="32">
        <f t="shared" si="1"/>
        <v>0</v>
      </c>
      <c r="T13" s="32">
        <v>1.0063170693240129</v>
      </c>
      <c r="U13" s="32">
        <v>1.016050558223583</v>
      </c>
    </row>
    <row r="14" spans="1:21" s="33" customFormat="1" ht="15" customHeight="1" x14ac:dyDescent="0.25">
      <c r="A14" s="21">
        <v>4</v>
      </c>
      <c r="B14" s="22">
        <v>391110</v>
      </c>
      <c r="C14" s="23" t="s">
        <v>19</v>
      </c>
      <c r="D14" s="24">
        <f t="shared" si="0"/>
        <v>42389.816999999995</v>
      </c>
      <c r="E14" s="25">
        <v>12022</v>
      </c>
      <c r="F14" s="26">
        <v>26486.87</v>
      </c>
      <c r="G14" s="25">
        <v>28561</v>
      </c>
      <c r="H14" s="26">
        <v>15009.838</v>
      </c>
      <c r="I14" s="25">
        <v>908</v>
      </c>
      <c r="J14" s="27">
        <v>893.10900000000004</v>
      </c>
      <c r="K14" s="28">
        <f t="shared" ref="K14:K32" si="2">M14+O14+Q14</f>
        <v>5463.1847933097906</v>
      </c>
      <c r="L14" s="29">
        <v>1549</v>
      </c>
      <c r="M14" s="30">
        <v>3413.6185399999999</v>
      </c>
      <c r="N14" s="29">
        <v>3681</v>
      </c>
      <c r="O14" s="30">
        <v>1934.4626699999999</v>
      </c>
      <c r="P14" s="29">
        <v>117</v>
      </c>
      <c r="Q14" s="31">
        <v>115.10358330978988</v>
      </c>
      <c r="R14" s="32">
        <f t="shared" si="1"/>
        <v>0.12887965034880408</v>
      </c>
      <c r="T14" s="32">
        <v>1.0159845725007883</v>
      </c>
      <c r="U14" s="32">
        <v>1.0031474211604721</v>
      </c>
    </row>
    <row r="15" spans="1:21" s="33" customFormat="1" ht="15" customHeight="1" x14ac:dyDescent="0.25">
      <c r="A15" s="21">
        <v>5</v>
      </c>
      <c r="B15" s="22">
        <v>390286</v>
      </c>
      <c r="C15" s="23" t="s">
        <v>20</v>
      </c>
      <c r="D15" s="24">
        <f t="shared" si="0"/>
        <v>35724.203999999998</v>
      </c>
      <c r="E15" s="25">
        <v>9327</v>
      </c>
      <c r="F15" s="26">
        <v>20549.245999999999</v>
      </c>
      <c r="G15" s="25">
        <v>27464</v>
      </c>
      <c r="H15" s="26">
        <v>14433.324000000001</v>
      </c>
      <c r="I15" s="25">
        <v>754</v>
      </c>
      <c r="J15" s="27">
        <v>741.63400000000001</v>
      </c>
      <c r="K15" s="28">
        <f t="shared" si="2"/>
        <v>10822.198235215295</v>
      </c>
      <c r="L15" s="29">
        <v>2825</v>
      </c>
      <c r="M15" s="30">
        <v>6225.1355899999999</v>
      </c>
      <c r="N15" s="29">
        <v>8320</v>
      </c>
      <c r="O15" s="30">
        <v>4372.3939499999997</v>
      </c>
      <c r="P15" s="29">
        <v>228</v>
      </c>
      <c r="Q15" s="31">
        <v>224.66869521529588</v>
      </c>
      <c r="R15" s="32">
        <f t="shared" si="1"/>
        <v>0.30293742122890399</v>
      </c>
      <c r="T15" s="32">
        <v>1.0144006646779522</v>
      </c>
      <c r="U15" s="32">
        <v>1.0144006646779522</v>
      </c>
    </row>
    <row r="16" spans="1:21" s="33" customFormat="1" ht="15" customHeight="1" x14ac:dyDescent="0.25">
      <c r="A16" s="21">
        <v>6</v>
      </c>
      <c r="B16" s="22">
        <v>390200</v>
      </c>
      <c r="C16" s="23" t="s">
        <v>21</v>
      </c>
      <c r="D16" s="24">
        <f t="shared" si="0"/>
        <v>8947.5400000000009</v>
      </c>
      <c r="E16" s="25">
        <v>2099</v>
      </c>
      <c r="F16" s="26">
        <v>4624.5169999999998</v>
      </c>
      <c r="G16" s="25">
        <v>7773</v>
      </c>
      <c r="H16" s="26">
        <v>4084.9920000000002</v>
      </c>
      <c r="I16" s="25">
        <v>242</v>
      </c>
      <c r="J16" s="27">
        <v>238.03100000000001</v>
      </c>
      <c r="K16" s="28">
        <f t="shared" si="2"/>
        <v>1763.5115967558688</v>
      </c>
      <c r="L16" s="29">
        <v>414</v>
      </c>
      <c r="M16" s="30">
        <v>911.46721000000002</v>
      </c>
      <c r="N16" s="29">
        <v>1532</v>
      </c>
      <c r="O16" s="30">
        <v>805.12976000000003</v>
      </c>
      <c r="P16" s="29">
        <v>48</v>
      </c>
      <c r="Q16" s="31">
        <v>46.914626755868767</v>
      </c>
      <c r="R16" s="32">
        <f t="shared" si="1"/>
        <v>0.1970945753532109</v>
      </c>
      <c r="T16" s="32">
        <v>1.0540237315960448</v>
      </c>
      <c r="U16" s="32">
        <v>1.0540237315960448</v>
      </c>
    </row>
    <row r="17" spans="1:21" s="33" customFormat="1" ht="15" customHeight="1" x14ac:dyDescent="0.25">
      <c r="A17" s="21">
        <v>7</v>
      </c>
      <c r="B17" s="22">
        <v>390160</v>
      </c>
      <c r="C17" s="23" t="s">
        <v>22</v>
      </c>
      <c r="D17" s="24">
        <f t="shared" si="0"/>
        <v>2925.6870000000004</v>
      </c>
      <c r="E17" s="25">
        <v>671</v>
      </c>
      <c r="F17" s="26">
        <v>1478.347</v>
      </c>
      <c r="G17" s="25">
        <v>2492</v>
      </c>
      <c r="H17" s="26">
        <v>1309.636</v>
      </c>
      <c r="I17" s="25">
        <v>140</v>
      </c>
      <c r="J17" s="27">
        <v>137.70400000000001</v>
      </c>
      <c r="K17" s="28">
        <f t="shared" si="2"/>
        <v>2328.8296167461122</v>
      </c>
      <c r="L17" s="29">
        <v>534</v>
      </c>
      <c r="M17" s="30">
        <v>1176.7555</v>
      </c>
      <c r="N17" s="29">
        <v>1984</v>
      </c>
      <c r="O17" s="30">
        <v>1042.46254</v>
      </c>
      <c r="P17" s="29">
        <v>111</v>
      </c>
      <c r="Q17" s="31">
        <v>109.61157674611263</v>
      </c>
      <c r="R17" s="32">
        <f t="shared" si="1"/>
        <v>0.79599410898914058</v>
      </c>
      <c r="T17" s="32">
        <v>1.0521412249730104</v>
      </c>
      <c r="U17" s="32">
        <v>1.0521412249730104</v>
      </c>
    </row>
    <row r="18" spans="1:21" s="33" customFormat="1" ht="15" customHeight="1" x14ac:dyDescent="0.25">
      <c r="A18" s="21">
        <v>8</v>
      </c>
      <c r="B18" s="22">
        <v>390210</v>
      </c>
      <c r="C18" s="23" t="s">
        <v>23</v>
      </c>
      <c r="D18" s="24">
        <f t="shared" si="0"/>
        <v>5132.4080000000004</v>
      </c>
      <c r="E18" s="25">
        <v>1493</v>
      </c>
      <c r="F18" s="26">
        <v>3289.3780000000002</v>
      </c>
      <c r="G18" s="25">
        <v>3273</v>
      </c>
      <c r="H18" s="26">
        <v>1720.08</v>
      </c>
      <c r="I18" s="25">
        <v>125</v>
      </c>
      <c r="J18" s="27">
        <v>122.95</v>
      </c>
      <c r="K18" s="28">
        <f t="shared" si="2"/>
        <v>609.06665452478114</v>
      </c>
      <c r="L18" s="29">
        <v>177</v>
      </c>
      <c r="M18" s="30">
        <v>390.35291999999998</v>
      </c>
      <c r="N18" s="29">
        <v>388</v>
      </c>
      <c r="O18" s="30">
        <v>204.12316999999999</v>
      </c>
      <c r="P18" s="29">
        <v>15</v>
      </c>
      <c r="Q18" s="31">
        <v>14.590564524781172</v>
      </c>
      <c r="R18" s="32">
        <f t="shared" si="1"/>
        <v>0.11867073984078839</v>
      </c>
      <c r="T18" s="32">
        <v>0.96893573174318681</v>
      </c>
      <c r="U18" s="32">
        <v>1.036461898917052</v>
      </c>
    </row>
    <row r="19" spans="1:21" s="33" customFormat="1" ht="15" customHeight="1" x14ac:dyDescent="0.25">
      <c r="A19" s="21">
        <v>9</v>
      </c>
      <c r="B19" s="22">
        <v>390220</v>
      </c>
      <c r="C19" s="23" t="s">
        <v>24</v>
      </c>
      <c r="D19" s="24">
        <f t="shared" si="0"/>
        <v>17459.663999999997</v>
      </c>
      <c r="E19" s="25">
        <v>4679</v>
      </c>
      <c r="F19" s="26">
        <v>10308.772999999999</v>
      </c>
      <c r="G19" s="25">
        <v>13109</v>
      </c>
      <c r="H19" s="26">
        <v>6889.2529999999997</v>
      </c>
      <c r="I19" s="25">
        <v>266</v>
      </c>
      <c r="J19" s="27">
        <v>261.63799999999998</v>
      </c>
      <c r="K19" s="28">
        <f t="shared" si="2"/>
        <v>2257.2242749824327</v>
      </c>
      <c r="L19" s="29">
        <v>605</v>
      </c>
      <c r="M19" s="30">
        <v>1332.7411500000001</v>
      </c>
      <c r="N19" s="29">
        <v>1695</v>
      </c>
      <c r="O19" s="30">
        <v>890.65797999999995</v>
      </c>
      <c r="P19" s="29">
        <v>34</v>
      </c>
      <c r="Q19" s="31">
        <v>33.825144982432676</v>
      </c>
      <c r="R19" s="32">
        <f t="shared" si="1"/>
        <v>0.1292822287406237</v>
      </c>
      <c r="T19" s="32">
        <v>1.0065320923887413</v>
      </c>
      <c r="U19" s="32">
        <v>1.0065320923887413</v>
      </c>
    </row>
    <row r="20" spans="1:21" s="33" customFormat="1" ht="15" customHeight="1" x14ac:dyDescent="0.25">
      <c r="A20" s="21">
        <v>10</v>
      </c>
      <c r="B20" s="22">
        <v>390230</v>
      </c>
      <c r="C20" s="23" t="s">
        <v>25</v>
      </c>
      <c r="D20" s="24">
        <f t="shared" si="0"/>
        <v>7198.6119999999992</v>
      </c>
      <c r="E20" s="25">
        <v>1588</v>
      </c>
      <c r="F20" s="26">
        <v>3498.6819999999998</v>
      </c>
      <c r="G20" s="25">
        <v>6651</v>
      </c>
      <c r="H20" s="26">
        <v>3495.3409999999999</v>
      </c>
      <c r="I20" s="25">
        <v>208</v>
      </c>
      <c r="J20" s="27">
        <v>204.589</v>
      </c>
      <c r="K20" s="28">
        <f t="shared" si="2"/>
        <v>1363.4333086945526</v>
      </c>
      <c r="L20" s="29">
        <v>301</v>
      </c>
      <c r="M20" s="30">
        <v>662.65823999999998</v>
      </c>
      <c r="N20" s="29">
        <v>1260</v>
      </c>
      <c r="O20" s="30">
        <v>662.02544999999998</v>
      </c>
      <c r="P20" s="29">
        <v>39</v>
      </c>
      <c r="Q20" s="31">
        <v>38.749618694552623</v>
      </c>
      <c r="R20" s="32">
        <f t="shared" si="1"/>
        <v>0.18940224986352269</v>
      </c>
      <c r="T20" s="32">
        <v>1.0768501683949951</v>
      </c>
      <c r="U20" s="32">
        <v>0.79974110055372749</v>
      </c>
    </row>
    <row r="21" spans="1:21" s="33" customFormat="1" ht="15" customHeight="1" x14ac:dyDescent="0.25">
      <c r="A21" s="21">
        <v>11</v>
      </c>
      <c r="B21" s="22">
        <v>390240</v>
      </c>
      <c r="C21" s="23" t="s">
        <v>26</v>
      </c>
      <c r="D21" s="24">
        <f t="shared" si="0"/>
        <v>7359.1369999999997</v>
      </c>
      <c r="E21" s="25">
        <v>1642</v>
      </c>
      <c r="F21" s="26">
        <v>3617.654</v>
      </c>
      <c r="G21" s="25">
        <v>6906</v>
      </c>
      <c r="H21" s="26">
        <v>3629.3530000000001</v>
      </c>
      <c r="I21" s="25">
        <v>114</v>
      </c>
      <c r="J21" s="27">
        <v>112.13</v>
      </c>
      <c r="K21" s="28">
        <f t="shared" si="2"/>
        <v>1700.2889861685119</v>
      </c>
      <c r="L21" s="29">
        <v>379</v>
      </c>
      <c r="M21" s="30">
        <v>835.83947999999998</v>
      </c>
      <c r="N21" s="29">
        <v>1596</v>
      </c>
      <c r="O21" s="30">
        <v>838.54246999999998</v>
      </c>
      <c r="P21" s="29">
        <v>26</v>
      </c>
      <c r="Q21" s="31">
        <v>25.907036168511922</v>
      </c>
      <c r="R21" s="32">
        <f t="shared" si="1"/>
        <v>0.23104461653160038</v>
      </c>
      <c r="T21" s="32">
        <v>1.0794417047791431</v>
      </c>
      <c r="U21" s="32">
        <v>1.1442796412511427</v>
      </c>
    </row>
    <row r="22" spans="1:21" s="33" customFormat="1" ht="15" customHeight="1" x14ac:dyDescent="0.25">
      <c r="A22" s="21">
        <v>12</v>
      </c>
      <c r="B22" s="22">
        <v>390290</v>
      </c>
      <c r="C22" s="23" t="s">
        <v>27</v>
      </c>
      <c r="D22" s="24">
        <f t="shared" si="0"/>
        <v>1929.7529999999999</v>
      </c>
      <c r="E22" s="25">
        <v>531</v>
      </c>
      <c r="F22" s="26">
        <v>1169.8989999999999</v>
      </c>
      <c r="G22" s="25">
        <v>1371</v>
      </c>
      <c r="H22" s="26">
        <v>720.51</v>
      </c>
      <c r="I22" s="25">
        <v>40</v>
      </c>
      <c r="J22" s="27">
        <v>39.344000000000001</v>
      </c>
      <c r="K22" s="28">
        <f t="shared" si="2"/>
        <v>347.27779426149073</v>
      </c>
      <c r="L22" s="29">
        <v>96</v>
      </c>
      <c r="M22" s="30">
        <v>210.53469000000001</v>
      </c>
      <c r="N22" s="29">
        <v>247</v>
      </c>
      <c r="O22" s="30">
        <v>129.66276999999999</v>
      </c>
      <c r="P22" s="29">
        <v>7</v>
      </c>
      <c r="Q22" s="31">
        <v>7.0803342614907763</v>
      </c>
      <c r="R22" s="32">
        <f t="shared" si="1"/>
        <v>0.17995971207791397</v>
      </c>
      <c r="T22" s="32">
        <v>0.99321490774786203</v>
      </c>
      <c r="U22" s="32">
        <v>0.99321490774786203</v>
      </c>
    </row>
    <row r="23" spans="1:21" s="33" customFormat="1" ht="15" customHeight="1" x14ac:dyDescent="0.25">
      <c r="A23" s="21">
        <v>13</v>
      </c>
      <c r="B23" s="22">
        <v>390380</v>
      </c>
      <c r="C23" s="23" t="s">
        <v>28</v>
      </c>
      <c r="D23" s="24">
        <f t="shared" si="0"/>
        <v>780.05399999999997</v>
      </c>
      <c r="E23" s="25">
        <v>206</v>
      </c>
      <c r="F23" s="26">
        <v>453.85899999999998</v>
      </c>
      <c r="G23" s="25">
        <v>587</v>
      </c>
      <c r="H23" s="26">
        <v>308.49</v>
      </c>
      <c r="I23" s="25">
        <v>18</v>
      </c>
      <c r="J23" s="27">
        <v>17.704999999999998</v>
      </c>
      <c r="K23" s="28">
        <f t="shared" si="2"/>
        <v>76.411879857219873</v>
      </c>
      <c r="L23" s="29">
        <v>20</v>
      </c>
      <c r="M23" s="30">
        <v>44.458739999999999</v>
      </c>
      <c r="N23" s="29">
        <v>58</v>
      </c>
      <c r="O23" s="30">
        <v>30.218810000000001</v>
      </c>
      <c r="P23" s="29">
        <v>2</v>
      </c>
      <c r="Q23" s="31">
        <v>1.7343298572198727</v>
      </c>
      <c r="R23" s="32">
        <f t="shared" si="1"/>
        <v>9.7957166884882166E-2</v>
      </c>
      <c r="T23" s="32">
        <v>1.00797146862906</v>
      </c>
      <c r="U23" s="32">
        <v>1.00797146862906</v>
      </c>
    </row>
    <row r="24" spans="1:21" s="33" customFormat="1" ht="15" customHeight="1" x14ac:dyDescent="0.25">
      <c r="A24" s="21">
        <v>14</v>
      </c>
      <c r="B24" s="22">
        <v>390370</v>
      </c>
      <c r="C24" s="23" t="s">
        <v>29</v>
      </c>
      <c r="D24" s="24">
        <f t="shared" si="0"/>
        <v>2057.875</v>
      </c>
      <c r="E24" s="25">
        <v>425</v>
      </c>
      <c r="F24" s="26">
        <v>936.36</v>
      </c>
      <c r="G24" s="25">
        <v>2018</v>
      </c>
      <c r="H24" s="26">
        <v>1060.5319999999999</v>
      </c>
      <c r="I24" s="25">
        <v>62</v>
      </c>
      <c r="J24" s="27">
        <v>60.982999999999997</v>
      </c>
      <c r="K24" s="28">
        <f t="shared" si="2"/>
        <v>449.66710369028056</v>
      </c>
      <c r="L24" s="29">
        <v>93</v>
      </c>
      <c r="M24" s="30">
        <v>204.6044</v>
      </c>
      <c r="N24" s="29">
        <v>441</v>
      </c>
      <c r="O24" s="30">
        <v>231.73728</v>
      </c>
      <c r="P24" s="29">
        <v>14</v>
      </c>
      <c r="Q24" s="31">
        <v>13.325423690280559</v>
      </c>
      <c r="R24" s="32">
        <f t="shared" si="1"/>
        <v>0.21851040694419271</v>
      </c>
      <c r="T24" s="32">
        <v>1.1020461388019849</v>
      </c>
      <c r="U24" s="32">
        <v>1.1020461388019849</v>
      </c>
    </row>
    <row r="25" spans="1:21" s="33" customFormat="1" ht="15" customHeight="1" x14ac:dyDescent="0.25">
      <c r="A25" s="21">
        <v>15</v>
      </c>
      <c r="B25" s="22">
        <v>390260</v>
      </c>
      <c r="C25" s="23" t="s">
        <v>30</v>
      </c>
      <c r="D25" s="24">
        <f t="shared" si="0"/>
        <v>4385.9279999999999</v>
      </c>
      <c r="E25" s="25">
        <v>1204</v>
      </c>
      <c r="F25" s="26">
        <v>2652.6529999999998</v>
      </c>
      <c r="G25" s="25">
        <v>3081</v>
      </c>
      <c r="H25" s="26">
        <v>1619.1769999999999</v>
      </c>
      <c r="I25" s="25">
        <v>116</v>
      </c>
      <c r="J25" s="27">
        <v>114.098</v>
      </c>
      <c r="K25" s="28">
        <f t="shared" si="2"/>
        <v>520.53746410478163</v>
      </c>
      <c r="L25" s="29">
        <v>143</v>
      </c>
      <c r="M25" s="30">
        <v>314.82625000000002</v>
      </c>
      <c r="N25" s="29">
        <v>366</v>
      </c>
      <c r="O25" s="30">
        <v>192.16965999999999</v>
      </c>
      <c r="P25" s="29">
        <v>14</v>
      </c>
      <c r="Q25" s="31">
        <v>13.541554104781625</v>
      </c>
      <c r="R25" s="32">
        <f t="shared" si="1"/>
        <v>0.11868354065656839</v>
      </c>
      <c r="T25" s="32">
        <v>0.99145292962648324</v>
      </c>
      <c r="U25" s="32">
        <v>1.1098731747904338</v>
      </c>
    </row>
    <row r="26" spans="1:21" s="33" customFormat="1" ht="15" customHeight="1" x14ac:dyDescent="0.25">
      <c r="A26" s="21">
        <v>16</v>
      </c>
      <c r="B26" s="22">
        <v>390250</v>
      </c>
      <c r="C26" s="23" t="s">
        <v>31</v>
      </c>
      <c r="D26" s="24">
        <f t="shared" si="0"/>
        <v>1679.95</v>
      </c>
      <c r="E26" s="25">
        <v>377</v>
      </c>
      <c r="F26" s="26">
        <v>830.60599999999999</v>
      </c>
      <c r="G26" s="25">
        <v>1560</v>
      </c>
      <c r="H26" s="26">
        <v>819.83600000000001</v>
      </c>
      <c r="I26" s="25">
        <v>30</v>
      </c>
      <c r="J26" s="27">
        <v>29.507999999999999</v>
      </c>
      <c r="K26" s="28">
        <f t="shared" si="2"/>
        <v>258.9469630759105</v>
      </c>
      <c r="L26" s="29">
        <v>58</v>
      </c>
      <c r="M26" s="30">
        <v>128.02934999999999</v>
      </c>
      <c r="N26" s="29">
        <v>240</v>
      </c>
      <c r="O26" s="30">
        <v>126.36926</v>
      </c>
      <c r="P26" s="29">
        <v>5</v>
      </c>
      <c r="Q26" s="31">
        <v>4.5483530759105122</v>
      </c>
      <c r="R26" s="32">
        <f t="shared" si="1"/>
        <v>0.15413968455960625</v>
      </c>
      <c r="T26" s="32">
        <v>1.0756354281316489</v>
      </c>
      <c r="U26" s="32">
        <v>1.0756354281316489</v>
      </c>
    </row>
    <row r="27" spans="1:21" s="33" customFormat="1" ht="15" customHeight="1" x14ac:dyDescent="0.25">
      <c r="A27" s="21">
        <v>17</v>
      </c>
      <c r="B27" s="22">
        <v>390300</v>
      </c>
      <c r="C27" s="23" t="s">
        <v>32</v>
      </c>
      <c r="D27" s="24">
        <f t="shared" si="0"/>
        <v>5604.3310000000001</v>
      </c>
      <c r="E27" s="25">
        <v>926</v>
      </c>
      <c r="F27" s="26">
        <v>2040.163</v>
      </c>
      <c r="G27" s="25">
        <v>6694</v>
      </c>
      <c r="H27" s="26">
        <v>3517.9389999999999</v>
      </c>
      <c r="I27" s="25">
        <v>47</v>
      </c>
      <c r="J27" s="27">
        <v>46.228999999999999</v>
      </c>
      <c r="K27" s="28">
        <f t="shared" si="2"/>
        <v>2456.1472851644885</v>
      </c>
      <c r="L27" s="29">
        <v>406</v>
      </c>
      <c r="M27" s="30">
        <v>894.11935000000005</v>
      </c>
      <c r="N27" s="29">
        <v>2934</v>
      </c>
      <c r="O27" s="30">
        <v>1541.76767</v>
      </c>
      <c r="P27" s="29">
        <v>21</v>
      </c>
      <c r="Q27" s="31">
        <v>20.260265164488601</v>
      </c>
      <c r="R27" s="32">
        <f t="shared" si="1"/>
        <v>0.43825878328108892</v>
      </c>
      <c r="T27" s="32">
        <v>1.1942563582830232</v>
      </c>
      <c r="U27" s="32">
        <v>2.606863218002109</v>
      </c>
    </row>
    <row r="28" spans="1:21" s="33" customFormat="1" ht="15" customHeight="1" x14ac:dyDescent="0.25">
      <c r="A28" s="21">
        <v>18</v>
      </c>
      <c r="B28" s="22">
        <v>390480</v>
      </c>
      <c r="C28" s="23" t="s">
        <v>33</v>
      </c>
      <c r="D28" s="24">
        <f t="shared" si="0"/>
        <v>13274.695</v>
      </c>
      <c r="E28" s="25">
        <v>2535</v>
      </c>
      <c r="F28" s="26">
        <v>5585.1120000000001</v>
      </c>
      <c r="G28" s="25">
        <v>14222</v>
      </c>
      <c r="H28" s="26">
        <v>7474.1750000000002</v>
      </c>
      <c r="I28" s="25">
        <v>219</v>
      </c>
      <c r="J28" s="27">
        <v>215.40799999999999</v>
      </c>
      <c r="K28" s="28">
        <f t="shared" si="2"/>
        <v>2670.6114513292255</v>
      </c>
      <c r="L28" s="29">
        <v>510</v>
      </c>
      <c r="M28" s="30">
        <v>1123.6163300000001</v>
      </c>
      <c r="N28" s="29">
        <v>2861</v>
      </c>
      <c r="O28" s="30">
        <v>1503.65921</v>
      </c>
      <c r="P28" s="29">
        <v>44</v>
      </c>
      <c r="Q28" s="31">
        <v>43.335911329225382</v>
      </c>
      <c r="R28" s="32">
        <f t="shared" si="1"/>
        <v>0.20118062609568246</v>
      </c>
      <c r="T28" s="32">
        <v>1.1376802086146354</v>
      </c>
      <c r="U28" s="32">
        <v>1.1376802086146354</v>
      </c>
    </row>
    <row r="29" spans="1:21" s="33" customFormat="1" ht="15" customHeight="1" x14ac:dyDescent="0.25">
      <c r="A29" s="21">
        <v>19</v>
      </c>
      <c r="B29" s="22">
        <v>390310</v>
      </c>
      <c r="C29" s="23" t="s">
        <v>34</v>
      </c>
      <c r="D29" s="24">
        <f t="shared" si="0"/>
        <v>4803.3640000000005</v>
      </c>
      <c r="E29" s="25">
        <v>1314</v>
      </c>
      <c r="F29" s="26">
        <v>2895.0050000000001</v>
      </c>
      <c r="G29" s="25">
        <v>3431</v>
      </c>
      <c r="H29" s="26">
        <v>1803.114</v>
      </c>
      <c r="I29" s="25">
        <v>107</v>
      </c>
      <c r="J29" s="27">
        <v>105.245</v>
      </c>
      <c r="K29" s="28">
        <f t="shared" si="2"/>
        <v>1130.894425572948</v>
      </c>
      <c r="L29" s="29">
        <v>309</v>
      </c>
      <c r="M29" s="30">
        <v>681.59419000000003</v>
      </c>
      <c r="N29" s="29">
        <v>808</v>
      </c>
      <c r="O29" s="30">
        <v>424.52156000000002</v>
      </c>
      <c r="P29" s="29">
        <v>25</v>
      </c>
      <c r="Q29" s="31">
        <v>24.778675572948146</v>
      </c>
      <c r="R29" s="32">
        <f t="shared" si="1"/>
        <v>0.23543800252759273</v>
      </c>
      <c r="T29" s="32">
        <v>0.99462162308788493</v>
      </c>
      <c r="U29" s="32">
        <v>0.99462162308788493</v>
      </c>
    </row>
    <row r="30" spans="1:21" s="33" customFormat="1" ht="15" customHeight="1" x14ac:dyDescent="0.25">
      <c r="A30" s="21">
        <v>20</v>
      </c>
      <c r="B30" s="22">
        <v>390320</v>
      </c>
      <c r="C30" s="23" t="s">
        <v>35</v>
      </c>
      <c r="D30" s="24">
        <f t="shared" si="0"/>
        <v>3934.768</v>
      </c>
      <c r="E30" s="25">
        <v>450</v>
      </c>
      <c r="F30" s="26">
        <v>991.44</v>
      </c>
      <c r="G30" s="25">
        <v>5391</v>
      </c>
      <c r="H30" s="26">
        <v>2833.165</v>
      </c>
      <c r="I30" s="25">
        <v>112</v>
      </c>
      <c r="J30" s="27">
        <v>110.163</v>
      </c>
      <c r="K30" s="28">
        <f t="shared" si="2"/>
        <v>1241.7221081333703</v>
      </c>
      <c r="L30" s="29">
        <v>142</v>
      </c>
      <c r="M30" s="30">
        <v>312.87562000000003</v>
      </c>
      <c r="N30" s="29">
        <v>1701</v>
      </c>
      <c r="O30" s="30">
        <v>894.08159000000001</v>
      </c>
      <c r="P30" s="29">
        <v>35</v>
      </c>
      <c r="Q30" s="31">
        <v>34.764898133370252</v>
      </c>
      <c r="R30" s="32">
        <f t="shared" si="1"/>
        <v>0.31557695603231761</v>
      </c>
      <c r="T30" s="32">
        <v>1.016076648975303</v>
      </c>
      <c r="U30" s="32">
        <v>1.016076648975303</v>
      </c>
    </row>
    <row r="31" spans="1:21" s="33" customFormat="1" ht="15" customHeight="1" x14ac:dyDescent="0.25">
      <c r="A31" s="21">
        <v>21</v>
      </c>
      <c r="B31" s="34">
        <v>390180</v>
      </c>
      <c r="C31" s="23" t="s">
        <v>36</v>
      </c>
      <c r="D31" s="24">
        <f t="shared" si="0"/>
        <v>12205.48</v>
      </c>
      <c r="E31" s="25">
        <v>3238</v>
      </c>
      <c r="F31" s="26">
        <v>7133.9620000000004</v>
      </c>
      <c r="G31" s="25">
        <v>9128</v>
      </c>
      <c r="H31" s="26">
        <v>4797.0940000000001</v>
      </c>
      <c r="I31" s="25">
        <v>279</v>
      </c>
      <c r="J31" s="27">
        <v>274.42399999999998</v>
      </c>
      <c r="K31" s="28">
        <f t="shared" si="2"/>
        <v>2293.8204484756634</v>
      </c>
      <c r="L31" s="29">
        <v>609</v>
      </c>
      <c r="M31" s="30">
        <v>1340.71154</v>
      </c>
      <c r="N31" s="29">
        <v>1715</v>
      </c>
      <c r="O31" s="30">
        <v>901.53539999999998</v>
      </c>
      <c r="P31" s="29">
        <v>52</v>
      </c>
      <c r="Q31" s="31">
        <v>51.573508475663402</v>
      </c>
      <c r="R31" s="32">
        <f t="shared" si="1"/>
        <v>0.18793365344711258</v>
      </c>
      <c r="T31" s="32">
        <v>1.0071520247126655</v>
      </c>
      <c r="U31" s="32">
        <v>1.0071520247126655</v>
      </c>
    </row>
    <row r="32" spans="1:21" s="33" customFormat="1" ht="15" customHeight="1" x14ac:dyDescent="0.25">
      <c r="A32" s="21">
        <v>22</v>
      </c>
      <c r="B32" s="22">
        <v>390270</v>
      </c>
      <c r="C32" s="23" t="s">
        <v>37</v>
      </c>
      <c r="D32" s="24">
        <f t="shared" si="0"/>
        <v>5356.3330000000005</v>
      </c>
      <c r="E32" s="25">
        <v>1420</v>
      </c>
      <c r="F32" s="26">
        <v>3128.5439999999999</v>
      </c>
      <c r="G32" s="25">
        <v>4007</v>
      </c>
      <c r="H32" s="26">
        <v>2105.8229999999999</v>
      </c>
      <c r="I32" s="25">
        <v>124</v>
      </c>
      <c r="J32" s="27">
        <v>121.96599999999999</v>
      </c>
      <c r="K32" s="28">
        <f t="shared" si="2"/>
        <v>529.15312852567411</v>
      </c>
      <c r="L32" s="29">
        <v>140</v>
      </c>
      <c r="M32" s="30">
        <v>309.06943999999999</v>
      </c>
      <c r="N32" s="29">
        <v>396</v>
      </c>
      <c r="O32" s="30">
        <v>208.03464</v>
      </c>
      <c r="P32" s="29">
        <v>12</v>
      </c>
      <c r="Q32" s="31">
        <v>12.049048525674124</v>
      </c>
      <c r="R32" s="32">
        <f t="shared" si="1"/>
        <v>9.8790185099707967E-2</v>
      </c>
      <c r="T32" s="32">
        <v>1.0067666829814381</v>
      </c>
      <c r="U32" s="32">
        <v>1.1178561619763872</v>
      </c>
    </row>
    <row r="33" spans="1:21" s="33" customFormat="1" ht="15" customHeight="1" x14ac:dyDescent="0.25">
      <c r="A33" s="21">
        <v>23</v>
      </c>
      <c r="B33" s="22">
        <v>390100</v>
      </c>
      <c r="C33" s="23" t="s">
        <v>38</v>
      </c>
      <c r="D33" s="24">
        <f t="shared" si="0"/>
        <v>7177.4549999999999</v>
      </c>
      <c r="E33" s="25">
        <v>1837</v>
      </c>
      <c r="F33" s="26">
        <v>4047.2779999999998</v>
      </c>
      <c r="G33" s="25">
        <v>5492</v>
      </c>
      <c r="H33" s="26">
        <v>2886.2440000000001</v>
      </c>
      <c r="I33" s="25">
        <v>248</v>
      </c>
      <c r="J33" s="27">
        <v>243.93299999999999</v>
      </c>
      <c r="K33" s="28"/>
      <c r="L33" s="29"/>
      <c r="M33" s="30"/>
      <c r="N33" s="29"/>
      <c r="O33" s="30"/>
      <c r="P33" s="29"/>
      <c r="Q33" s="31"/>
      <c r="R33" s="32">
        <f t="shared" si="1"/>
        <v>0</v>
      </c>
      <c r="T33" s="32">
        <v>1.0164728404968151</v>
      </c>
      <c r="U33" s="32">
        <v>0.69345796686027905</v>
      </c>
    </row>
    <row r="34" spans="1:21" s="33" customFormat="1" ht="15" customHeight="1" x14ac:dyDescent="0.25">
      <c r="A34" s="21">
        <v>24</v>
      </c>
      <c r="B34" s="22">
        <v>390090</v>
      </c>
      <c r="C34" s="23" t="s">
        <v>39</v>
      </c>
      <c r="D34" s="24">
        <f t="shared" si="0"/>
        <v>5264.7289999999994</v>
      </c>
      <c r="E34" s="25">
        <v>1406</v>
      </c>
      <c r="F34" s="26">
        <v>3097.6990000000001</v>
      </c>
      <c r="G34" s="25">
        <v>3897</v>
      </c>
      <c r="H34" s="26">
        <v>2048.0140000000001</v>
      </c>
      <c r="I34" s="25">
        <v>121</v>
      </c>
      <c r="J34" s="27">
        <v>119.01600000000001</v>
      </c>
      <c r="K34" s="28"/>
      <c r="L34" s="29"/>
      <c r="M34" s="30"/>
      <c r="N34" s="29"/>
      <c r="O34" s="30"/>
      <c r="P34" s="29"/>
      <c r="Q34" s="31"/>
      <c r="R34" s="32">
        <f t="shared" si="1"/>
        <v>0</v>
      </c>
      <c r="T34" s="32">
        <v>1.0048640596116425</v>
      </c>
      <c r="U34" s="32">
        <v>1.0048640596116425</v>
      </c>
    </row>
    <row r="35" spans="1:21" s="33" customFormat="1" ht="15" customHeight="1" x14ac:dyDescent="0.25">
      <c r="A35" s="21">
        <v>25</v>
      </c>
      <c r="B35" s="22">
        <v>390890</v>
      </c>
      <c r="C35" s="23" t="s">
        <v>40</v>
      </c>
      <c r="D35" s="24">
        <f t="shared" si="0"/>
        <v>4251.9890000000005</v>
      </c>
      <c r="E35" s="25">
        <v>831</v>
      </c>
      <c r="F35" s="26">
        <v>1830.8589999999999</v>
      </c>
      <c r="G35" s="25">
        <v>4315</v>
      </c>
      <c r="H35" s="26">
        <v>2267.6880000000001</v>
      </c>
      <c r="I35" s="25">
        <v>156</v>
      </c>
      <c r="J35" s="27">
        <v>153.44200000000001</v>
      </c>
      <c r="K35" s="28">
        <f>M35+O35+Q35</f>
        <v>3897.6565833333234</v>
      </c>
      <c r="L35" s="29">
        <v>762</v>
      </c>
      <c r="M35" s="30">
        <v>1678.2874200000001</v>
      </c>
      <c r="N35" s="29">
        <v>3955</v>
      </c>
      <c r="O35" s="30">
        <v>2078.7139999999999</v>
      </c>
      <c r="P35" s="29">
        <v>143</v>
      </c>
      <c r="Q35" s="31">
        <v>140.65516333332334</v>
      </c>
      <c r="R35" s="32">
        <f t="shared" si="1"/>
        <v>0.91666666666666419</v>
      </c>
      <c r="T35" s="32">
        <v>1.1176239127977734</v>
      </c>
      <c r="U35" s="32">
        <v>1.1176239127977734</v>
      </c>
    </row>
    <row r="36" spans="1:21" s="33" customFormat="1" ht="15" customHeight="1" x14ac:dyDescent="0.25">
      <c r="A36" s="21">
        <v>26</v>
      </c>
      <c r="B36" s="22">
        <v>390400</v>
      </c>
      <c r="C36" s="23" t="s">
        <v>41</v>
      </c>
      <c r="D36" s="24">
        <f t="shared" si="0"/>
        <v>1916.2229999999997</v>
      </c>
      <c r="E36" s="25">
        <v>365</v>
      </c>
      <c r="F36" s="26">
        <v>804.16800000000001</v>
      </c>
      <c r="G36" s="25">
        <v>2000</v>
      </c>
      <c r="H36" s="26">
        <v>1051.0719999999999</v>
      </c>
      <c r="I36" s="25">
        <v>62</v>
      </c>
      <c r="J36" s="27">
        <v>60.982999999999997</v>
      </c>
      <c r="K36" s="28"/>
      <c r="L36" s="29"/>
      <c r="M36" s="30"/>
      <c r="N36" s="29"/>
      <c r="O36" s="30"/>
      <c r="P36" s="29"/>
      <c r="Q36" s="31"/>
      <c r="R36" s="32">
        <f t="shared" si="1"/>
        <v>0</v>
      </c>
      <c r="T36" s="32">
        <v>1.1313974675233427</v>
      </c>
      <c r="U36" s="32">
        <v>1.1313974675233427</v>
      </c>
    </row>
    <row r="37" spans="1:21" s="33" customFormat="1" ht="15" customHeight="1" x14ac:dyDescent="0.25">
      <c r="A37" s="21">
        <v>27</v>
      </c>
      <c r="B37" s="22">
        <v>390110</v>
      </c>
      <c r="C37" s="23" t="s">
        <v>42</v>
      </c>
      <c r="D37" s="24">
        <f t="shared" si="0"/>
        <v>4000.9210000000003</v>
      </c>
      <c r="E37" s="25">
        <v>1027</v>
      </c>
      <c r="F37" s="26">
        <v>2262.6860000000001</v>
      </c>
      <c r="G37" s="25">
        <v>3126</v>
      </c>
      <c r="H37" s="26">
        <v>1642.826</v>
      </c>
      <c r="I37" s="25">
        <v>97</v>
      </c>
      <c r="J37" s="27">
        <v>95.409000000000006</v>
      </c>
      <c r="K37" s="28"/>
      <c r="L37" s="29"/>
      <c r="M37" s="30"/>
      <c r="N37" s="29"/>
      <c r="O37" s="30"/>
      <c r="P37" s="29"/>
      <c r="Q37" s="31"/>
      <c r="R37" s="32">
        <f t="shared" si="1"/>
        <v>0</v>
      </c>
      <c r="T37" s="32">
        <v>1.0192751513848382</v>
      </c>
      <c r="U37" s="32">
        <v>1.0192751513848382</v>
      </c>
    </row>
    <row r="38" spans="1:21" s="33" customFormat="1" ht="15" customHeight="1" x14ac:dyDescent="0.25">
      <c r="A38" s="21">
        <v>28</v>
      </c>
      <c r="B38" s="22">
        <v>390680</v>
      </c>
      <c r="C38" s="23" t="s">
        <v>43</v>
      </c>
      <c r="D38" s="24">
        <f t="shared" si="0"/>
        <v>1116.335</v>
      </c>
      <c r="E38" s="25">
        <v>283</v>
      </c>
      <c r="F38" s="26">
        <v>623.50599999999997</v>
      </c>
      <c r="G38" s="25">
        <v>876</v>
      </c>
      <c r="H38" s="26">
        <v>460.37</v>
      </c>
      <c r="I38" s="25">
        <v>33</v>
      </c>
      <c r="J38" s="27">
        <v>32.459000000000003</v>
      </c>
      <c r="K38" s="28"/>
      <c r="L38" s="29"/>
      <c r="M38" s="30"/>
      <c r="N38" s="29"/>
      <c r="O38" s="30"/>
      <c r="P38" s="29"/>
      <c r="Q38" s="31"/>
      <c r="R38" s="32">
        <f t="shared" si="1"/>
        <v>0</v>
      </c>
      <c r="T38" s="32">
        <v>1.0220807567719998</v>
      </c>
      <c r="U38" s="32">
        <v>1.0220807567719998</v>
      </c>
    </row>
    <row r="39" spans="1:21" s="33" customFormat="1" ht="15" customHeight="1" x14ac:dyDescent="0.25">
      <c r="A39" s="21">
        <v>29</v>
      </c>
      <c r="B39" s="22">
        <v>390600</v>
      </c>
      <c r="C39" s="23" t="s">
        <v>44</v>
      </c>
      <c r="D39" s="24">
        <f t="shared" si="0"/>
        <v>1067.2259999999999</v>
      </c>
      <c r="E39" s="25">
        <v>290</v>
      </c>
      <c r="F39" s="26">
        <v>638.928</v>
      </c>
      <c r="G39" s="25">
        <v>800</v>
      </c>
      <c r="H39" s="26">
        <v>420.42899999999997</v>
      </c>
      <c r="I39" s="25">
        <v>8</v>
      </c>
      <c r="J39" s="27">
        <v>7.8689999999999998</v>
      </c>
      <c r="K39" s="28"/>
      <c r="L39" s="29"/>
      <c r="M39" s="30"/>
      <c r="N39" s="29"/>
      <c r="O39" s="30"/>
      <c r="P39" s="29"/>
      <c r="Q39" s="31"/>
      <c r="R39" s="32">
        <f t="shared" si="1"/>
        <v>0</v>
      </c>
      <c r="T39" s="32">
        <v>1.0045699666124168</v>
      </c>
      <c r="U39" s="32">
        <v>1.0045699666124168</v>
      </c>
    </row>
    <row r="40" spans="1:21" s="33" customFormat="1" ht="15" customHeight="1" x14ac:dyDescent="0.25">
      <c r="A40" s="21">
        <v>30</v>
      </c>
      <c r="B40" s="22">
        <v>390700</v>
      </c>
      <c r="C40" s="23" t="s">
        <v>45</v>
      </c>
      <c r="D40" s="24">
        <f t="shared" si="0"/>
        <v>216.38600000000002</v>
      </c>
      <c r="E40" s="25">
        <v>0</v>
      </c>
      <c r="F40" s="26">
        <v>0</v>
      </c>
      <c r="G40" s="25">
        <v>408</v>
      </c>
      <c r="H40" s="26">
        <v>214.41900000000001</v>
      </c>
      <c r="I40" s="25">
        <v>2</v>
      </c>
      <c r="J40" s="27">
        <v>1.9670000000000001</v>
      </c>
      <c r="K40" s="28"/>
      <c r="L40" s="29"/>
      <c r="M40" s="30"/>
      <c r="N40" s="29"/>
      <c r="O40" s="30"/>
      <c r="P40" s="29"/>
      <c r="Q40" s="31"/>
      <c r="R40" s="32">
        <f t="shared" si="1"/>
        <v>0</v>
      </c>
      <c r="T40" s="32">
        <v>0.65848077075231126</v>
      </c>
      <c r="U40" s="32">
        <v>1.1533574253520527</v>
      </c>
    </row>
    <row r="41" spans="1:21" s="33" customFormat="1" ht="15" customHeight="1" x14ac:dyDescent="0.25">
      <c r="A41" s="21">
        <v>31</v>
      </c>
      <c r="B41" s="22">
        <v>391090</v>
      </c>
      <c r="C41" s="23" t="s">
        <v>46</v>
      </c>
      <c r="D41" s="24">
        <f t="shared" si="0"/>
        <v>79603.824999999997</v>
      </c>
      <c r="E41" s="25">
        <v>22842</v>
      </c>
      <c r="F41" s="26">
        <v>50325.493999999999</v>
      </c>
      <c r="G41" s="25">
        <v>52524</v>
      </c>
      <c r="H41" s="26">
        <v>27603.26</v>
      </c>
      <c r="I41" s="25">
        <v>1703</v>
      </c>
      <c r="J41" s="27">
        <v>1675.0709999999999</v>
      </c>
      <c r="K41" s="28"/>
      <c r="L41" s="29"/>
      <c r="M41" s="30"/>
      <c r="N41" s="29"/>
      <c r="O41" s="30"/>
      <c r="P41" s="29"/>
      <c r="Q41" s="31"/>
      <c r="R41" s="32">
        <f t="shared" si="1"/>
        <v>0</v>
      </c>
      <c r="T41" s="32">
        <v>1.0159958433982501</v>
      </c>
      <c r="U41" s="32">
        <v>1.0344803679225547</v>
      </c>
    </row>
    <row r="42" spans="1:21" s="33" customFormat="1" ht="15" customHeight="1" x14ac:dyDescent="0.25">
      <c r="A42" s="21">
        <v>32</v>
      </c>
      <c r="B42" s="22">
        <v>392620</v>
      </c>
      <c r="C42" s="23" t="s">
        <v>47</v>
      </c>
      <c r="D42" s="24">
        <f t="shared" si="0"/>
        <v>528.83600000000013</v>
      </c>
      <c r="E42" s="25">
        <v>144</v>
      </c>
      <c r="F42" s="26">
        <v>317.26100000000002</v>
      </c>
      <c r="G42" s="25">
        <v>382</v>
      </c>
      <c r="H42" s="26">
        <v>200.755</v>
      </c>
      <c r="I42" s="25">
        <v>11</v>
      </c>
      <c r="J42" s="27">
        <v>10.82</v>
      </c>
      <c r="K42" s="28"/>
      <c r="L42" s="29"/>
      <c r="M42" s="30"/>
      <c r="N42" s="29"/>
      <c r="O42" s="30"/>
      <c r="P42" s="29"/>
      <c r="Q42" s="31"/>
      <c r="R42" s="32">
        <f t="shared" si="1"/>
        <v>0</v>
      </c>
      <c r="T42" s="32">
        <v>1.001896425966448</v>
      </c>
      <c r="U42" s="32">
        <v>1.001896425966448</v>
      </c>
    </row>
    <row r="43" spans="1:21" s="33" customFormat="1" ht="15" customHeight="1" x14ac:dyDescent="0.25">
      <c r="A43" s="21">
        <v>33</v>
      </c>
      <c r="B43" s="22">
        <v>392380</v>
      </c>
      <c r="C43" s="23" t="s">
        <v>48</v>
      </c>
      <c r="D43" s="24">
        <f t="shared" si="0"/>
        <v>3544.431</v>
      </c>
      <c r="E43" s="25">
        <v>960</v>
      </c>
      <c r="F43" s="26">
        <v>2115.0720000000001</v>
      </c>
      <c r="G43" s="25">
        <v>2615</v>
      </c>
      <c r="H43" s="26">
        <v>1374.277</v>
      </c>
      <c r="I43" s="25">
        <v>56</v>
      </c>
      <c r="J43" s="27">
        <v>55.082000000000001</v>
      </c>
      <c r="K43" s="28"/>
      <c r="L43" s="29"/>
      <c r="M43" s="30"/>
      <c r="N43" s="29"/>
      <c r="O43" s="30"/>
      <c r="P43" s="29"/>
      <c r="Q43" s="31"/>
      <c r="R43" s="32">
        <f t="shared" si="1"/>
        <v>0</v>
      </c>
      <c r="T43" s="32">
        <v>0.99985077405668898</v>
      </c>
      <c r="U43" s="32">
        <v>1.1270194215506715</v>
      </c>
    </row>
    <row r="44" spans="1:21" s="33" customFormat="1" ht="15" customHeight="1" x14ac:dyDescent="0.25">
      <c r="A44" s="21">
        <v>34</v>
      </c>
      <c r="B44" s="22">
        <v>391200</v>
      </c>
      <c r="C44" s="23" t="s">
        <v>49</v>
      </c>
      <c r="D44" s="24">
        <f t="shared" si="0"/>
        <v>10444.020999999999</v>
      </c>
      <c r="E44" s="25">
        <v>2502</v>
      </c>
      <c r="F44" s="26">
        <v>5512.4059999999999</v>
      </c>
      <c r="G44" s="25">
        <v>8815</v>
      </c>
      <c r="H44" s="26">
        <v>4632.6009999999997</v>
      </c>
      <c r="I44" s="25">
        <v>304</v>
      </c>
      <c r="J44" s="27">
        <v>299.01400000000001</v>
      </c>
      <c r="K44" s="28">
        <f>M44+O44+Q44</f>
        <v>798.22678590516671</v>
      </c>
      <c r="L44" s="29">
        <v>191</v>
      </c>
      <c r="M44" s="30">
        <v>421.30804999999998</v>
      </c>
      <c r="N44" s="29">
        <v>674</v>
      </c>
      <c r="O44" s="30">
        <v>354.06536999999997</v>
      </c>
      <c r="P44" s="29">
        <v>23</v>
      </c>
      <c r="Q44" s="31">
        <v>22.853365905166868</v>
      </c>
      <c r="R44" s="32">
        <f t="shared" si="1"/>
        <v>7.642906749279485E-2</v>
      </c>
      <c r="T44" s="32">
        <v>1.0001013428882617</v>
      </c>
      <c r="U44" s="32">
        <v>0.7698036076032031</v>
      </c>
    </row>
    <row r="45" spans="1:21" s="33" customFormat="1" ht="15" customHeight="1" x14ac:dyDescent="0.25">
      <c r="A45" s="21">
        <v>35</v>
      </c>
      <c r="B45" s="22">
        <v>392610</v>
      </c>
      <c r="C45" s="23" t="s">
        <v>50</v>
      </c>
      <c r="D45" s="24">
        <f t="shared" si="0"/>
        <v>385.60800000000006</v>
      </c>
      <c r="E45" s="25">
        <v>108</v>
      </c>
      <c r="F45" s="26">
        <v>237.946</v>
      </c>
      <c r="G45" s="25">
        <v>266</v>
      </c>
      <c r="H45" s="26">
        <v>139.79300000000001</v>
      </c>
      <c r="I45" s="25">
        <v>8</v>
      </c>
      <c r="J45" s="27">
        <v>7.8689999999999998</v>
      </c>
      <c r="K45" s="28"/>
      <c r="L45" s="29"/>
      <c r="M45" s="30"/>
      <c r="N45" s="29"/>
      <c r="O45" s="30"/>
      <c r="P45" s="29"/>
      <c r="Q45" s="31"/>
      <c r="R45" s="32">
        <f t="shared" si="1"/>
        <v>0</v>
      </c>
      <c r="T45" s="32">
        <v>0.99901551343565098</v>
      </c>
      <c r="U45" s="32">
        <v>0.99901551343565098</v>
      </c>
    </row>
    <row r="46" spans="1:21" s="33" customFormat="1" ht="15" customHeight="1" x14ac:dyDescent="0.25">
      <c r="A46" s="21">
        <v>36</v>
      </c>
      <c r="B46" s="22">
        <v>392350</v>
      </c>
      <c r="C46" s="23" t="s">
        <v>51</v>
      </c>
      <c r="D46" s="24">
        <f t="shared" si="0"/>
        <v>984.37200000000007</v>
      </c>
      <c r="E46" s="25">
        <v>303</v>
      </c>
      <c r="F46" s="26">
        <v>667.57</v>
      </c>
      <c r="G46" s="25">
        <v>571</v>
      </c>
      <c r="H46" s="26">
        <v>300.08100000000002</v>
      </c>
      <c r="I46" s="25">
        <v>17</v>
      </c>
      <c r="J46" s="27">
        <v>16.721</v>
      </c>
      <c r="K46" s="28"/>
      <c r="L46" s="29"/>
      <c r="M46" s="30"/>
      <c r="N46" s="29"/>
      <c r="O46" s="30"/>
      <c r="P46" s="29"/>
      <c r="Q46" s="31"/>
      <c r="R46" s="32">
        <f t="shared" si="1"/>
        <v>0</v>
      </c>
      <c r="T46" s="32">
        <v>1.000712636643756</v>
      </c>
      <c r="U46" s="32">
        <v>1.000712636643756</v>
      </c>
    </row>
    <row r="47" spans="1:21" s="33" customFormat="1" ht="15" customHeight="1" x14ac:dyDescent="0.25">
      <c r="A47" s="21">
        <v>37</v>
      </c>
      <c r="B47" s="22">
        <v>392310</v>
      </c>
      <c r="C47" s="23" t="s">
        <v>52</v>
      </c>
      <c r="D47" s="24">
        <f t="shared" si="0"/>
        <v>5626.1410000000005</v>
      </c>
      <c r="E47" s="25">
        <v>1587</v>
      </c>
      <c r="F47" s="26">
        <v>3496.4780000000001</v>
      </c>
      <c r="G47" s="25">
        <v>3839</v>
      </c>
      <c r="H47" s="26">
        <v>2017.5329999999999</v>
      </c>
      <c r="I47" s="25">
        <v>114</v>
      </c>
      <c r="J47" s="27">
        <v>112.13</v>
      </c>
      <c r="K47" s="28"/>
      <c r="L47" s="29"/>
      <c r="M47" s="30"/>
      <c r="N47" s="29"/>
      <c r="O47" s="30"/>
      <c r="P47" s="29"/>
      <c r="Q47" s="31"/>
      <c r="R47" s="32">
        <f t="shared" si="1"/>
        <v>0</v>
      </c>
      <c r="T47" s="32">
        <v>0.99993033009848165</v>
      </c>
      <c r="U47" s="32">
        <v>0.99993033009848165</v>
      </c>
    </row>
    <row r="48" spans="1:21" s="33" customFormat="1" ht="15" customHeight="1" x14ac:dyDescent="0.25">
      <c r="A48" s="21">
        <v>38</v>
      </c>
      <c r="B48" s="22">
        <v>392390</v>
      </c>
      <c r="C48" s="23" t="s">
        <v>53</v>
      </c>
      <c r="D48" s="24">
        <f>F48+H48+J48</f>
        <v>19244.217999999997</v>
      </c>
      <c r="E48" s="25">
        <v>5263</v>
      </c>
      <c r="F48" s="26">
        <v>11595.441999999999</v>
      </c>
      <c r="G48" s="25">
        <v>13785</v>
      </c>
      <c r="H48" s="26">
        <v>7244.5159999999996</v>
      </c>
      <c r="I48" s="25">
        <v>411</v>
      </c>
      <c r="J48" s="27">
        <v>404.26</v>
      </c>
      <c r="K48" s="28">
        <f>M48+O48+Q48</f>
        <v>6078.1919305784104</v>
      </c>
      <c r="L48" s="29">
        <v>1662</v>
      </c>
      <c r="M48" s="30">
        <v>3662.3635199999999</v>
      </c>
      <c r="N48" s="29">
        <v>4354</v>
      </c>
      <c r="O48" s="30">
        <v>2288.1448700000001</v>
      </c>
      <c r="P48" s="29">
        <v>130</v>
      </c>
      <c r="Q48" s="31">
        <v>127.68354057841043</v>
      </c>
      <c r="R48" s="32">
        <f t="shared" si="1"/>
        <v>0.31584509854224324</v>
      </c>
      <c r="T48" s="32">
        <v>1.0000402734583409</v>
      </c>
      <c r="U48" s="32">
        <v>1.0000402734583409</v>
      </c>
    </row>
    <row r="49" spans="1:21" s="33" customFormat="1" ht="15" customHeight="1" x14ac:dyDescent="0.25">
      <c r="A49" s="21">
        <v>39</v>
      </c>
      <c r="B49" s="22">
        <v>391330</v>
      </c>
      <c r="C49" s="23" t="s">
        <v>54</v>
      </c>
      <c r="D49" s="24">
        <f t="shared" si="0"/>
        <v>3595.8090000000002</v>
      </c>
      <c r="E49" s="25">
        <v>424</v>
      </c>
      <c r="F49" s="26">
        <v>934.15700000000004</v>
      </c>
      <c r="G49" s="25">
        <v>4797</v>
      </c>
      <c r="H49" s="26">
        <v>2520.9969999999998</v>
      </c>
      <c r="I49" s="25">
        <v>143</v>
      </c>
      <c r="J49" s="27">
        <v>140.655</v>
      </c>
      <c r="K49" s="28">
        <f>M49+O49+Q49</f>
        <v>74.318094655407833</v>
      </c>
      <c r="L49" s="29">
        <v>9</v>
      </c>
      <c r="M49" s="30">
        <v>19.307130000000001</v>
      </c>
      <c r="N49" s="29">
        <v>99</v>
      </c>
      <c r="O49" s="30">
        <v>52.103909999999999</v>
      </c>
      <c r="P49" s="29">
        <v>3</v>
      </c>
      <c r="Q49" s="31">
        <v>2.9070546554078334</v>
      </c>
      <c r="R49" s="32">
        <f t="shared" si="1"/>
        <v>2.0667976150960141E-2</v>
      </c>
      <c r="T49" s="32">
        <v>0.99984428739097686</v>
      </c>
      <c r="U49" s="32">
        <v>0.99984428739097686</v>
      </c>
    </row>
    <row r="50" spans="1:21" s="33" customFormat="1" ht="15" customHeight="1" x14ac:dyDescent="0.25">
      <c r="A50" s="21">
        <v>40</v>
      </c>
      <c r="B50" s="22">
        <v>391350</v>
      </c>
      <c r="C50" s="23" t="s">
        <v>55</v>
      </c>
      <c r="D50" s="24">
        <f t="shared" si="0"/>
        <v>10885.61</v>
      </c>
      <c r="E50" s="25">
        <v>3360</v>
      </c>
      <c r="F50" s="26">
        <v>7402.7520000000004</v>
      </c>
      <c r="G50" s="25">
        <v>6281</v>
      </c>
      <c r="H50" s="26">
        <v>3300.8919999999998</v>
      </c>
      <c r="I50" s="25">
        <v>185</v>
      </c>
      <c r="J50" s="27">
        <v>181.96600000000001</v>
      </c>
      <c r="K50" s="28"/>
      <c r="L50" s="29"/>
      <c r="M50" s="30"/>
      <c r="N50" s="29"/>
      <c r="O50" s="30"/>
      <c r="P50" s="29"/>
      <c r="Q50" s="31"/>
      <c r="R50" s="32">
        <f t="shared" si="1"/>
        <v>0</v>
      </c>
      <c r="T50" s="32">
        <v>0.99996049986955771</v>
      </c>
      <c r="U50" s="32">
        <v>0.99996049986955771</v>
      </c>
    </row>
    <row r="51" spans="1:21" s="33" customFormat="1" ht="15" customHeight="1" x14ac:dyDescent="0.25">
      <c r="A51" s="21">
        <v>41</v>
      </c>
      <c r="B51" s="22">
        <v>392330</v>
      </c>
      <c r="C51" s="23" t="s">
        <v>56</v>
      </c>
      <c r="D51" s="24">
        <f t="shared" si="0"/>
        <v>3994.6909999999998</v>
      </c>
      <c r="E51" s="25">
        <v>1088</v>
      </c>
      <c r="F51" s="26">
        <v>2397.0819999999999</v>
      </c>
      <c r="G51" s="25">
        <v>2879</v>
      </c>
      <c r="H51" s="26">
        <v>1513.019</v>
      </c>
      <c r="I51" s="25">
        <v>86</v>
      </c>
      <c r="J51" s="27">
        <v>84.59</v>
      </c>
      <c r="K51" s="28"/>
      <c r="L51" s="29"/>
      <c r="M51" s="30"/>
      <c r="N51" s="29"/>
      <c r="O51" s="30"/>
      <c r="P51" s="29"/>
      <c r="Q51" s="31"/>
      <c r="R51" s="32">
        <f t="shared" si="1"/>
        <v>0</v>
      </c>
      <c r="T51" s="32">
        <v>1.0001089063895754</v>
      </c>
      <c r="U51" s="32">
        <v>1.0001089063895754</v>
      </c>
    </row>
    <row r="52" spans="1:21" s="35" customFormat="1" ht="15" customHeight="1" x14ac:dyDescent="0.2">
      <c r="A52" s="21">
        <v>42</v>
      </c>
      <c r="B52" s="22">
        <v>391720</v>
      </c>
      <c r="C52" s="23" t="s">
        <v>57</v>
      </c>
      <c r="D52" s="24">
        <f t="shared" si="0"/>
        <v>5108.3890000000001</v>
      </c>
      <c r="E52" s="25">
        <v>1352</v>
      </c>
      <c r="F52" s="26">
        <v>2978.7260000000001</v>
      </c>
      <c r="G52" s="25">
        <v>3839</v>
      </c>
      <c r="H52" s="26">
        <v>2017.5329999999999</v>
      </c>
      <c r="I52" s="25">
        <v>114</v>
      </c>
      <c r="J52" s="27">
        <v>112.13</v>
      </c>
      <c r="K52" s="28">
        <f>M52+O52+Q52</f>
        <v>1595.7873210065347</v>
      </c>
      <c r="L52" s="29">
        <v>422</v>
      </c>
      <c r="M52" s="30">
        <v>930.51120000000003</v>
      </c>
      <c r="N52" s="29">
        <v>1199</v>
      </c>
      <c r="O52" s="30">
        <v>630.24832000000004</v>
      </c>
      <c r="P52" s="29">
        <v>36</v>
      </c>
      <c r="Q52" s="31">
        <v>35.027801006534673</v>
      </c>
      <c r="R52" s="32">
        <f t="shared" si="1"/>
        <v>0.31238563097025984</v>
      </c>
      <c r="T52" s="32">
        <v>0.99982228474876278</v>
      </c>
      <c r="U52" s="32">
        <v>0.99982228474876278</v>
      </c>
    </row>
    <row r="53" spans="1:21" s="35" customFormat="1" ht="15" customHeight="1" x14ac:dyDescent="0.2">
      <c r="A53" s="21">
        <v>43</v>
      </c>
      <c r="B53" s="22">
        <v>391640</v>
      </c>
      <c r="C53" s="23" t="s">
        <v>58</v>
      </c>
      <c r="D53" s="24">
        <f t="shared" si="0"/>
        <v>14409.186</v>
      </c>
      <c r="E53" s="25">
        <v>4527</v>
      </c>
      <c r="F53" s="26">
        <v>9973.8860000000004</v>
      </c>
      <c r="G53" s="25">
        <v>7996</v>
      </c>
      <c r="H53" s="26">
        <v>4202.1869999999999</v>
      </c>
      <c r="I53" s="25">
        <v>237</v>
      </c>
      <c r="J53" s="27">
        <v>233.113</v>
      </c>
      <c r="K53" s="28"/>
      <c r="L53" s="29"/>
      <c r="M53" s="30"/>
      <c r="N53" s="29"/>
      <c r="O53" s="30"/>
      <c r="P53" s="29"/>
      <c r="Q53" s="31"/>
      <c r="R53" s="32">
        <f t="shared" si="1"/>
        <v>0</v>
      </c>
      <c r="T53" s="32">
        <v>1.0000447651153577</v>
      </c>
      <c r="U53" s="32">
        <v>1.0000447651153577</v>
      </c>
    </row>
    <row r="54" spans="1:21" s="35" customFormat="1" ht="15" customHeight="1" x14ac:dyDescent="0.2">
      <c r="A54" s="21">
        <v>44</v>
      </c>
      <c r="B54" s="22">
        <v>390340</v>
      </c>
      <c r="C54" s="23" t="s">
        <v>59</v>
      </c>
      <c r="D54" s="24">
        <f t="shared" si="0"/>
        <v>3188.6200000000003</v>
      </c>
      <c r="E54" s="25">
        <v>872</v>
      </c>
      <c r="F54" s="26">
        <v>1921.19</v>
      </c>
      <c r="G54" s="25">
        <v>2284</v>
      </c>
      <c r="H54" s="26">
        <v>1200.5450000000001</v>
      </c>
      <c r="I54" s="25">
        <v>68</v>
      </c>
      <c r="J54" s="27">
        <v>66.885000000000005</v>
      </c>
      <c r="K54" s="28"/>
      <c r="L54" s="29"/>
      <c r="M54" s="30"/>
      <c r="N54" s="29"/>
      <c r="O54" s="30"/>
      <c r="P54" s="29"/>
      <c r="Q54" s="31"/>
      <c r="R54" s="32">
        <f t="shared" si="1"/>
        <v>0</v>
      </c>
      <c r="T54" s="32">
        <v>0.99978521966384537</v>
      </c>
      <c r="U54" s="32">
        <v>0.99978521966384537</v>
      </c>
    </row>
    <row r="55" spans="1:21" s="35" customFormat="1" ht="15" customHeight="1" x14ac:dyDescent="0.2">
      <c r="A55" s="21">
        <v>45</v>
      </c>
      <c r="B55" s="22">
        <v>390009</v>
      </c>
      <c r="C55" s="23" t="s">
        <v>60</v>
      </c>
      <c r="D55" s="24">
        <f t="shared" si="0"/>
        <v>374.59199999999998</v>
      </c>
      <c r="E55" s="25">
        <v>103</v>
      </c>
      <c r="F55" s="26">
        <v>226.93</v>
      </c>
      <c r="G55" s="25">
        <v>266</v>
      </c>
      <c r="H55" s="26">
        <v>139.79300000000001</v>
      </c>
      <c r="I55" s="25">
        <v>8</v>
      </c>
      <c r="J55" s="27">
        <v>7.8689999999999998</v>
      </c>
      <c r="K55" s="28"/>
      <c r="L55" s="29"/>
      <c r="M55" s="30"/>
      <c r="N55" s="29"/>
      <c r="O55" s="30"/>
      <c r="P55" s="29"/>
      <c r="Q55" s="31"/>
      <c r="R55" s="32">
        <f t="shared" si="1"/>
        <v>0</v>
      </c>
      <c r="T55" s="32">
        <v>1.0001495183373561</v>
      </c>
      <c r="U55" s="32">
        <v>1.0001495183373561</v>
      </c>
    </row>
    <row r="56" spans="1:21" s="35" customFormat="1" ht="15" customHeight="1" x14ac:dyDescent="0.2">
      <c r="A56" s="21">
        <v>46</v>
      </c>
      <c r="B56" s="22">
        <v>392120</v>
      </c>
      <c r="C56" s="23" t="s">
        <v>61</v>
      </c>
      <c r="D56" s="24">
        <f t="shared" si="0"/>
        <v>374.59199999999998</v>
      </c>
      <c r="E56" s="25">
        <v>103</v>
      </c>
      <c r="F56" s="26">
        <v>226.93</v>
      </c>
      <c r="G56" s="25">
        <v>266</v>
      </c>
      <c r="H56" s="26">
        <v>139.79300000000001</v>
      </c>
      <c r="I56" s="25">
        <v>8</v>
      </c>
      <c r="J56" s="27">
        <v>7.8689999999999998</v>
      </c>
      <c r="K56" s="28">
        <f>M56+O56+Q56</f>
        <v>362.08</v>
      </c>
      <c r="L56" s="29">
        <v>100</v>
      </c>
      <c r="M56" s="30">
        <v>220.32</v>
      </c>
      <c r="N56" s="29">
        <v>266</v>
      </c>
      <c r="O56" s="30">
        <v>139.79300000000001</v>
      </c>
      <c r="P56" s="29">
        <v>2</v>
      </c>
      <c r="Q56" s="31">
        <v>1.9670000000000001</v>
      </c>
      <c r="R56" s="32">
        <f t="shared" si="1"/>
        <v>0.96659832564496839</v>
      </c>
      <c r="T56" s="32"/>
      <c r="U56" s="32"/>
    </row>
    <row r="57" spans="1:21" s="35" customFormat="1" ht="15" hidden="1" customHeight="1" outlineLevel="1" x14ac:dyDescent="0.2">
      <c r="A57" s="21"/>
      <c r="B57" s="22"/>
      <c r="C57" s="23"/>
      <c r="D57" s="24">
        <f t="shared" si="0"/>
        <v>0</v>
      </c>
      <c r="E57" s="25"/>
      <c r="F57" s="26"/>
      <c r="G57" s="25"/>
      <c r="H57" s="26"/>
      <c r="I57" s="25"/>
      <c r="J57" s="27"/>
      <c r="K57" s="28">
        <f>M57+O57+Q57</f>
        <v>0</v>
      </c>
      <c r="L57" s="29"/>
      <c r="M57" s="30"/>
      <c r="N57" s="29"/>
      <c r="O57" s="30"/>
      <c r="P57" s="29"/>
      <c r="Q57" s="31"/>
      <c r="R57" s="32" t="e">
        <f t="shared" si="1"/>
        <v>#DIV/0!</v>
      </c>
      <c r="T57" s="32" t="e">
        <v>#N/A</v>
      </c>
      <c r="U57" s="32"/>
    </row>
    <row r="58" spans="1:21" s="9" customFormat="1" hidden="1" outlineLevel="1" x14ac:dyDescent="0.25">
      <c r="A58" s="21"/>
      <c r="B58" s="22"/>
      <c r="C58" s="36" t="s">
        <v>62</v>
      </c>
      <c r="D58" s="24">
        <f t="shared" si="0"/>
        <v>9463.6472400000202</v>
      </c>
      <c r="E58" s="25">
        <v>4295</v>
      </c>
      <c r="F58" s="26">
        <v>9463.6472400000202</v>
      </c>
      <c r="G58" s="25"/>
      <c r="H58" s="26"/>
      <c r="I58" s="25"/>
      <c r="J58" s="27"/>
      <c r="K58" s="28">
        <f>M58</f>
        <v>1182.7703899999999</v>
      </c>
      <c r="L58" s="29">
        <v>536</v>
      </c>
      <c r="M58" s="30">
        <v>1182.7703899999999</v>
      </c>
      <c r="N58" s="29"/>
      <c r="O58" s="30"/>
      <c r="P58" s="29"/>
      <c r="Q58" s="31"/>
      <c r="R58" s="32">
        <f t="shared" si="1"/>
        <v>0.12498039709265382</v>
      </c>
      <c r="T58" s="32">
        <v>0.81939821022277681</v>
      </c>
      <c r="U58" s="32">
        <v>0.81899999999999995</v>
      </c>
    </row>
    <row r="59" spans="1:21" s="45" customFormat="1" ht="15.75" hidden="1" outlineLevel="1" thickBot="1" x14ac:dyDescent="0.25">
      <c r="A59" s="37"/>
      <c r="B59" s="38"/>
      <c r="C59" s="39" t="s">
        <v>5</v>
      </c>
      <c r="D59" s="40">
        <f>SUM(D11:D58)</f>
        <v>767969.6232399994</v>
      </c>
      <c r="E59" s="41">
        <f t="shared" ref="E59:Q59" si="3">SUM(E11:E58)</f>
        <v>206524</v>
      </c>
      <c r="F59" s="42">
        <f t="shared" si="3"/>
        <v>455014.57923999999</v>
      </c>
      <c r="G59" s="41">
        <f t="shared" si="3"/>
        <v>565893</v>
      </c>
      <c r="H59" s="42">
        <f t="shared" si="3"/>
        <v>297397.44199999986</v>
      </c>
      <c r="I59" s="41">
        <f t="shared" si="3"/>
        <v>15817</v>
      </c>
      <c r="J59" s="43">
        <f t="shared" si="3"/>
        <v>15557.602000000004</v>
      </c>
      <c r="K59" s="44">
        <f>SUM(K11:K58)</f>
        <v>209118.92975530168</v>
      </c>
      <c r="L59" s="41">
        <f t="shared" si="3"/>
        <v>55662</v>
      </c>
      <c r="M59" s="42">
        <f t="shared" si="3"/>
        <v>122638.72351000004</v>
      </c>
      <c r="N59" s="41">
        <f t="shared" si="3"/>
        <v>157201</v>
      </c>
      <c r="O59" s="42">
        <f t="shared" si="3"/>
        <v>82614.388380000019</v>
      </c>
      <c r="P59" s="41">
        <f t="shared" si="3"/>
        <v>3929</v>
      </c>
      <c r="Q59" s="43">
        <f t="shared" si="3"/>
        <v>3865.8178653017071</v>
      </c>
      <c r="R59" s="32">
        <f>M59/F59</f>
        <v>0.26952701980415789</v>
      </c>
      <c r="U59" s="32"/>
    </row>
    <row r="60" spans="1:21" s="45" customFormat="1" ht="14.25" hidden="1" outlineLevel="1" x14ac:dyDescent="0.2">
      <c r="A60" s="46"/>
      <c r="B60" s="46"/>
      <c r="C60" s="47"/>
      <c r="D60" s="48"/>
      <c r="E60" s="49"/>
      <c r="F60" s="50"/>
      <c r="G60" s="49"/>
      <c r="H60" s="50"/>
      <c r="I60" s="49"/>
      <c r="J60" s="50"/>
      <c r="K60" s="50"/>
      <c r="L60" s="51"/>
      <c r="R60" s="52"/>
    </row>
    <row r="61" spans="1:21" s="60" customFormat="1" hidden="1" outlineLevel="1" x14ac:dyDescent="0.2">
      <c r="A61" s="53"/>
      <c r="B61" s="53"/>
      <c r="C61" s="54" t="s">
        <v>63</v>
      </c>
      <c r="D61" s="55">
        <v>767969.62230000005</v>
      </c>
      <c r="E61" s="56">
        <v>206524</v>
      </c>
      <c r="F61" s="57">
        <v>455014.57923999999</v>
      </c>
      <c r="G61" s="56">
        <v>565893</v>
      </c>
      <c r="H61" s="57">
        <v>297397.44186000002</v>
      </c>
      <c r="I61" s="56">
        <v>15817</v>
      </c>
      <c r="J61" s="57">
        <v>15557.601200000001</v>
      </c>
      <c r="K61" s="58"/>
      <c r="L61" s="59"/>
    </row>
    <row r="62" spans="1:21" s="52" customFormat="1" hidden="1" outlineLevel="1" x14ac:dyDescent="0.2">
      <c r="A62" s="61"/>
      <c r="B62" s="61"/>
      <c r="C62" s="62" t="s">
        <v>64</v>
      </c>
      <c r="D62" s="63">
        <f>D61-D59</f>
        <v>-9.3999935779720545E-4</v>
      </c>
      <c r="E62" s="19">
        <f>E61-E59</f>
        <v>0</v>
      </c>
      <c r="F62" s="64">
        <f t="shared" ref="F62:J62" si="4">F61-F59</f>
        <v>0</v>
      </c>
      <c r="G62" s="19">
        <f t="shared" si="4"/>
        <v>0</v>
      </c>
      <c r="H62" s="64">
        <f t="shared" si="4"/>
        <v>-1.3999984366819263E-4</v>
      </c>
      <c r="I62" s="19">
        <f t="shared" si="4"/>
        <v>0</v>
      </c>
      <c r="J62" s="64">
        <f t="shared" si="4"/>
        <v>-8.0000000343716238E-4</v>
      </c>
      <c r="K62" s="65"/>
      <c r="L62" s="51"/>
    </row>
    <row r="63" spans="1:21" collapsed="1" x14ac:dyDescent="0.25">
      <c r="A63" s="66" t="s">
        <v>65</v>
      </c>
      <c r="C63" s="66" t="s">
        <v>66</v>
      </c>
      <c r="D63" s="68"/>
      <c r="G63" s="66" t="s">
        <v>67</v>
      </c>
      <c r="H63" s="66" t="s">
        <v>68</v>
      </c>
    </row>
    <row r="64" spans="1:21" x14ac:dyDescent="0.25">
      <c r="A64" s="66" t="s">
        <v>69</v>
      </c>
      <c r="C64" s="66" t="s">
        <v>70</v>
      </c>
      <c r="D64" s="68"/>
      <c r="G64" s="66" t="s">
        <v>71</v>
      </c>
      <c r="H64" s="66" t="s">
        <v>72</v>
      </c>
    </row>
    <row r="65" spans="1:12" x14ac:dyDescent="0.25">
      <c r="A65" s="66" t="s">
        <v>73</v>
      </c>
      <c r="B65" s="66"/>
      <c r="C65" s="66" t="s">
        <v>74</v>
      </c>
      <c r="D65" s="68"/>
      <c r="G65" s="66" t="s">
        <v>75</v>
      </c>
      <c r="H65" s="66" t="s">
        <v>76</v>
      </c>
    </row>
    <row r="66" spans="1:12" x14ac:dyDescent="0.25">
      <c r="A66" s="66" t="s">
        <v>77</v>
      </c>
      <c r="B66" s="66"/>
      <c r="C66" s="66" t="s">
        <v>78</v>
      </c>
      <c r="D66" s="68"/>
      <c r="G66" s="66" t="s">
        <v>79</v>
      </c>
      <c r="H66" s="66" t="s">
        <v>80</v>
      </c>
    </row>
    <row r="67" spans="1:12" x14ac:dyDescent="0.25">
      <c r="A67" s="66" t="s">
        <v>81</v>
      </c>
      <c r="B67" s="66"/>
      <c r="C67" s="66" t="s">
        <v>82</v>
      </c>
      <c r="D67" s="68"/>
      <c r="G67" s="66" t="s">
        <v>83</v>
      </c>
      <c r="H67" s="66" t="s">
        <v>84</v>
      </c>
      <c r="I67" s="69"/>
      <c r="L67" s="6"/>
    </row>
    <row r="68" spans="1:12" x14ac:dyDescent="0.25">
      <c r="A68" s="66" t="s">
        <v>85</v>
      </c>
      <c r="B68" s="66"/>
      <c r="C68" s="66" t="s">
        <v>86</v>
      </c>
      <c r="D68" s="68"/>
      <c r="G68" s="66" t="s">
        <v>87</v>
      </c>
      <c r="H68" s="66" t="s">
        <v>88</v>
      </c>
      <c r="L68" s="6"/>
    </row>
    <row r="69" spans="1:12" x14ac:dyDescent="0.25">
      <c r="A69" s="66" t="s">
        <v>89</v>
      </c>
      <c r="B69" s="66"/>
      <c r="C69" s="66" t="s">
        <v>90</v>
      </c>
      <c r="D69" s="68"/>
      <c r="G69" s="66" t="s">
        <v>91</v>
      </c>
      <c r="H69" s="66" t="s">
        <v>92</v>
      </c>
    </row>
    <row r="70" spans="1:12" x14ac:dyDescent="0.25">
      <c r="A70" s="66" t="s">
        <v>93</v>
      </c>
      <c r="B70" s="66"/>
      <c r="C70" s="66" t="s">
        <v>94</v>
      </c>
      <c r="D70" s="68"/>
      <c r="G70" s="66" t="s">
        <v>95</v>
      </c>
      <c r="H70" s="66" t="s">
        <v>96</v>
      </c>
    </row>
    <row r="71" spans="1:12" x14ac:dyDescent="0.25">
      <c r="A71" s="66" t="s">
        <v>97</v>
      </c>
      <c r="B71" s="66"/>
      <c r="C71" s="66" t="s">
        <v>98</v>
      </c>
      <c r="D71" s="68"/>
      <c r="G71" s="66" t="s">
        <v>99</v>
      </c>
      <c r="H71" s="66" t="s">
        <v>100</v>
      </c>
    </row>
    <row r="72" spans="1:12" x14ac:dyDescent="0.25">
      <c r="A72" s="66" t="s">
        <v>101</v>
      </c>
      <c r="B72" s="66"/>
      <c r="C72" s="66" t="s">
        <v>102</v>
      </c>
      <c r="D72" s="68"/>
      <c r="G72" s="66" t="s">
        <v>103</v>
      </c>
      <c r="H72" s="66" t="s">
        <v>104</v>
      </c>
    </row>
    <row r="73" spans="1:12" x14ac:dyDescent="0.25">
      <c r="A73" s="66" t="s">
        <v>105</v>
      </c>
      <c r="B73" s="66"/>
      <c r="C73" s="66" t="s">
        <v>106</v>
      </c>
      <c r="D73" s="68"/>
      <c r="G73" s="66" t="s">
        <v>107</v>
      </c>
      <c r="H73" s="66" t="s">
        <v>108</v>
      </c>
      <c r="L73" s="6"/>
    </row>
    <row r="74" spans="1:12" x14ac:dyDescent="0.25">
      <c r="A74" s="66"/>
      <c r="B74" s="66"/>
      <c r="C74" s="66"/>
      <c r="D74" s="68"/>
      <c r="L74" s="6"/>
    </row>
    <row r="75" spans="1:12" x14ac:dyDescent="0.25">
      <c r="G75" s="71"/>
    </row>
    <row r="76" spans="1:12" x14ac:dyDescent="0.25">
      <c r="G76" s="71"/>
    </row>
    <row r="77" spans="1:12" x14ac:dyDescent="0.25">
      <c r="G77" s="71"/>
    </row>
  </sheetData>
  <autoFilter ref="A10:J59" xr:uid="{00000000-0009-0000-0000-000000000000}"/>
  <mergeCells count="15">
    <mergeCell ref="A5:Q5"/>
    <mergeCell ref="A7:J7"/>
    <mergeCell ref="A8:A10"/>
    <mergeCell ref="B8:B10"/>
    <mergeCell ref="C8:C10"/>
    <mergeCell ref="D8:J8"/>
    <mergeCell ref="K8:Q8"/>
    <mergeCell ref="D9:D10"/>
    <mergeCell ref="E9:F9"/>
    <mergeCell ref="G9:H9"/>
    <mergeCell ref="I9:J9"/>
    <mergeCell ref="K9:K10"/>
    <mergeCell ref="L9:M9"/>
    <mergeCell ref="N9:O9"/>
    <mergeCell ref="P9:Q9"/>
  </mergeCells>
  <pageMargins left="0.78740157480314965" right="0.39370078740157483" top="0.78740157480314965" bottom="0.78740157480314965" header="0" footer="0"/>
  <pageSetup paperSize="9" scale="61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Прил.2.1_Стом._Баз</vt:lpstr>
      <vt:lpstr>Прил.2.1_Стом._Баз!Заголовки_для_печати</vt:lpstr>
      <vt:lpstr>Прил.2.1_Стом._Баз!Область_печати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Половинчак</cp:lastModifiedBy>
  <cp:lastPrinted>2024-12-28T14:17:43Z</cp:lastPrinted>
  <dcterms:created xsi:type="dcterms:W3CDTF">2024-12-27T12:45:20Z</dcterms:created>
  <dcterms:modified xsi:type="dcterms:W3CDTF">2024-12-28T14:18:24Z</dcterms:modified>
</cp:coreProperties>
</file>